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filterPrivacy="1"/>
  <xr:revisionPtr revIDLastSave="0" documentId="13_ncr:1_{403E7D5A-E167-4B63-9F49-D00B2A7A8DB1}" xr6:coauthVersionLast="47" xr6:coauthVersionMax="47" xr10:uidLastSave="{00000000-0000-0000-0000-000000000000}"/>
  <bookViews>
    <workbookView xWindow="-110" yWindow="-110" windowWidth="19420" windowHeight="10420" tabRatio="947" xr2:uid="{00000000-000D-0000-FFFF-FFFF00000000}"/>
  </bookViews>
  <sheets>
    <sheet name="How to use this tool" sheetId="27" r:id="rId1"/>
    <sheet name="Governance" sheetId="18" r:id="rId2"/>
    <sheet name="Gov-EL" sheetId="2" r:id="rId3"/>
    <sheet name="Gov-TL" sheetId="26" r:id="rId4"/>
    <sheet name="Partnering" sheetId="3" r:id="rId5"/>
    <sheet name="Part-EL" sheetId="4" r:id="rId6"/>
    <sheet name="Part-TL" sheetId="25" r:id="rId7"/>
    <sheet name="Overview of progress" sheetId="17" r:id="rId8"/>
    <sheet name="Reference sheet" sheetId="1" state="hidden" r:id="rId9"/>
  </sheets>
  <definedNames>
    <definedName name="_xlnm._FilterDatabase" localSheetId="2" hidden="1">'Gov-EL'!$B$5:$D$111</definedName>
    <definedName name="_xlnm._FilterDatabase" localSheetId="1" hidden="1">Governance!$A$3:$L$37</definedName>
    <definedName name="_xlnm._FilterDatabase" localSheetId="3" hidden="1">'Gov-TL'!$B$5:$F$107</definedName>
    <definedName name="_xlnm._FilterDatabase" localSheetId="5" hidden="1">'Part-EL'!$B$5:$D$59</definedName>
    <definedName name="_xlnm._FilterDatabase" localSheetId="4" hidden="1">Partnering!$A$3:$L$21</definedName>
    <definedName name="_xlnm._FilterDatabase" localSheetId="6" hidden="1">'Part-TL'!$B$5:$F$59</definedName>
    <definedName name="_xlnm._FilterDatabase" localSheetId="8" hidden="1">'Reference sheet'!$A$1:$G$281</definedName>
    <definedName name="A1.01" localSheetId="1">Governance!$A$6</definedName>
    <definedName name="A1.02" localSheetId="1">Governance!#REF!</definedName>
    <definedName name="A1.03" localSheetId="1">Governance!$A$8</definedName>
    <definedName name="A1.04" localSheetId="1">Governance!$A$9</definedName>
    <definedName name="A1.05" localSheetId="1">Governance!$A$10</definedName>
    <definedName name="A1.06" localSheetId="1">Governance!$A$12</definedName>
    <definedName name="A1.07" localSheetId="1">Governance!$A$15</definedName>
    <definedName name="A1.08" localSheetId="1">Governance!$A$17</definedName>
    <definedName name="A1.09" localSheetId="1">Governance!$A$18</definedName>
    <definedName name="A1.10" localSheetId="1">Governance!$A$20</definedName>
    <definedName name="A1.11" localSheetId="1">Governance!$A$22</definedName>
    <definedName name="A1.12" localSheetId="1">Governance!$A$23</definedName>
    <definedName name="A1.13" localSheetId="1">Governance!$A$25</definedName>
    <definedName name="A1.14" localSheetId="1">Governance!$A$26</definedName>
    <definedName name="A1.15" localSheetId="1">Governance!$A$28</definedName>
    <definedName name="A1.16" localSheetId="1">Governance!$A$30</definedName>
    <definedName name="A1.17" localSheetId="1">Governance!#REF!</definedName>
    <definedName name="A1.18" localSheetId="1">Governance!#REF!</definedName>
    <definedName name="A1.19" localSheetId="1">Governance!#REF!</definedName>
    <definedName name="A1.20" localSheetId="1">Governance!$A$33</definedName>
    <definedName name="A1.21" localSheetId="1">Governance!#REF!</definedName>
    <definedName name="A1.22" localSheetId="1">Governance!#REF!</definedName>
    <definedName name="A1.23" localSheetId="1">Governance!#REF!</definedName>
    <definedName name="A1.24" localSheetId="1">Governance!#REF!</definedName>
    <definedName name="A1.25" localSheetId="1">Governance!#REF!</definedName>
    <definedName name="A1.26" localSheetId="1">Governance!#REF!</definedName>
    <definedName name="A1.27" localSheetId="1">Governance!#REF!</definedName>
    <definedName name="A1.28" localSheetId="1">Governance!#REF!</definedName>
    <definedName name="A1.29" localSheetId="1">Governance!$A$36</definedName>
    <definedName name="A1.30" localSheetId="1">Governance!#REF!</definedName>
    <definedName name="A1.31" localSheetId="1">Governance!#REF!</definedName>
    <definedName name="A1.32" localSheetId="1">Governance!#REF!</definedName>
    <definedName name="A1.33" localSheetId="1">Governance!$A$37</definedName>
    <definedName name="A2.01" localSheetId="4">Partnering!$A$6</definedName>
    <definedName name="A2.02" localSheetId="4">Partnering!$A$8</definedName>
    <definedName name="A2.03" localSheetId="4">Partnering!$A$11</definedName>
    <definedName name="A2.04" localSheetId="4">Partnering!$A$12</definedName>
    <definedName name="A2.05" localSheetId="4">Partnering!$A$13</definedName>
    <definedName name="A2.06" localSheetId="4">Partnering!#REF!</definedName>
    <definedName name="A2.07" localSheetId="4">Partnering!#REF!</definedName>
    <definedName name="A2.08" localSheetId="4">Partnering!$A$16</definedName>
    <definedName name="A2.09" localSheetId="4">Partnering!$A$17</definedName>
    <definedName name="A2.10" localSheetId="4">Partnering!$A$18</definedName>
    <definedName name="A2.11" localSheetId="4">Partnering!#REF!</definedName>
    <definedName name="A2.12" localSheetId="4">Partnering!#REF!</definedName>
    <definedName name="A2.13" localSheetId="4">Partnering!#REF!</definedName>
    <definedName name="A2.14" localSheetId="4">Partnering!$A$21</definedName>
    <definedName name="E1.01" localSheetId="2">'Gov-EL'!$B$8</definedName>
    <definedName name="E1.02" localSheetId="2">'Gov-EL'!#REF!</definedName>
    <definedName name="E1.03" localSheetId="2">'Gov-EL'!$B$14</definedName>
    <definedName name="E1.04" localSheetId="2">'Gov-EL'!$B$19</definedName>
    <definedName name="E1.05" localSheetId="2">'Gov-EL'!$B$24</definedName>
    <definedName name="E1.06" localSheetId="2">'Gov-EL'!$B$30</definedName>
    <definedName name="E1.07" localSheetId="2">'Gov-EL'!$B$37</definedName>
    <definedName name="E1.08" localSheetId="2">'Gov-EL'!$B$43</definedName>
    <definedName name="E1.09" localSheetId="2">'Gov-EL'!$B$48</definedName>
    <definedName name="E1.10" localSheetId="2">'Gov-EL'!$B$54</definedName>
    <definedName name="E1.11" localSheetId="2">'Gov-EL'!$B$60</definedName>
    <definedName name="E1.12" localSheetId="2">'Gov-EL'!$B$65</definedName>
    <definedName name="E1.13" localSheetId="2">'Gov-EL'!$B$71</definedName>
    <definedName name="E1.14" localSheetId="2">'Gov-EL'!$B$76</definedName>
    <definedName name="E1.15" localSheetId="2">'Gov-EL'!$B$82</definedName>
    <definedName name="E1.16" localSheetId="2">'Gov-EL'!$B$88</definedName>
    <definedName name="E1.17" localSheetId="2">'Gov-EL'!#REF!</definedName>
    <definedName name="E1.18" localSheetId="2">'Gov-EL'!#REF!</definedName>
    <definedName name="E1.19" localSheetId="2">'Gov-EL'!#REF!</definedName>
    <definedName name="E1.20" localSheetId="2">'Gov-EL'!$B$95</definedName>
    <definedName name="E1.21" localSheetId="2">'Gov-EL'!#REF!</definedName>
    <definedName name="E1.22" localSheetId="2">'Gov-EL'!#REF!</definedName>
    <definedName name="E1.23" localSheetId="2">'Gov-EL'!#REF!</definedName>
    <definedName name="E1.24" localSheetId="2">'Gov-EL'!#REF!</definedName>
    <definedName name="E1.25" localSheetId="2">'Gov-EL'!#REF!</definedName>
    <definedName name="E1.26" localSheetId="2">'Gov-EL'!#REF!</definedName>
    <definedName name="E1.27" localSheetId="2">'Gov-EL'!#REF!</definedName>
    <definedName name="E1.28" localSheetId="2">'Gov-EL'!#REF!</definedName>
    <definedName name="E1.29" localSheetId="2">'Gov-EL'!$B$102</definedName>
    <definedName name="E1.30" localSheetId="2">'Gov-EL'!#REF!</definedName>
    <definedName name="E1.31" localSheetId="2">'Gov-EL'!#REF!</definedName>
    <definedName name="E1.32" localSheetId="2">'Gov-EL'!#REF!</definedName>
    <definedName name="E1.33" localSheetId="2">'Gov-EL'!$B$107</definedName>
    <definedName name="E2.01" localSheetId="5">'Part-EL'!$B$8</definedName>
    <definedName name="E2.02" localSheetId="5">'Part-EL'!$B$14</definedName>
    <definedName name="E2.03" localSheetId="5">'Part-EL'!$B$21</definedName>
    <definedName name="E2.04" localSheetId="5">'Part-EL'!$B$26</definedName>
    <definedName name="E2.05" localSheetId="5">'Part-EL'!$B$31</definedName>
    <definedName name="E2.06" localSheetId="5">'Part-EL'!#REF!</definedName>
    <definedName name="E2.07" localSheetId="5">'Part-EL'!#REF!</definedName>
    <definedName name="E2.08" localSheetId="5">'Part-EL'!$B$38</definedName>
    <definedName name="E2.09" localSheetId="5">'Part-EL'!$B$43</definedName>
    <definedName name="E2.10" localSheetId="5">'Part-EL'!$B$48</definedName>
    <definedName name="E2.11" localSheetId="5">'Part-EL'!#REF!</definedName>
    <definedName name="E2.12" localSheetId="5">'Part-EL'!#REF!</definedName>
    <definedName name="E2.13" localSheetId="5">'Part-EL'!#REF!</definedName>
    <definedName name="E2.14" localSheetId="5">'Part-EL'!$B$55</definedName>
    <definedName name="EndDate">'Reference sheet'!$K$2</definedName>
    <definedName name="O.1" localSheetId="7">'Overview of progress'!$B$6</definedName>
    <definedName name="O.2" localSheetId="7">'Overview of progress'!$B$53</definedName>
    <definedName name="O.3" localSheetId="7">'Overview of progress'!#REF!</definedName>
    <definedName name="O.4" localSheetId="7">'Overview of progress'!#REF!</definedName>
    <definedName name="O.5" localSheetId="7">'Overview of progress'!#REF!</definedName>
    <definedName name="O.6" localSheetId="7">'Overview of progress'!#REF!</definedName>
    <definedName name="O.7" localSheetId="7">'Overview of progress'!#REF!</definedName>
    <definedName name="O.8" localSheetId="7">'Overview of progress'!#REF!</definedName>
    <definedName name="O.A" localSheetId="7">'Overview of progress'!#REF!</definedName>
    <definedName name="P1.01" localSheetId="1">Governance!$G$6</definedName>
    <definedName name="P1.02" localSheetId="1">Governance!#REF!</definedName>
    <definedName name="P1.03" localSheetId="1">Governance!$G$8</definedName>
    <definedName name="P1.04" localSheetId="1">Governance!$G$9</definedName>
    <definedName name="P1.05" localSheetId="1">Governance!$G$10</definedName>
    <definedName name="P1.06" localSheetId="1">Governance!$G$12</definedName>
    <definedName name="P1.07" localSheetId="1">Governance!$G$15</definedName>
    <definedName name="P1.08" localSheetId="1">Governance!$G$17</definedName>
    <definedName name="P1.09" localSheetId="1">Governance!$G$18</definedName>
    <definedName name="P1.10" localSheetId="1">Governance!$G$20</definedName>
    <definedName name="P1.11" localSheetId="1">Governance!$G$22</definedName>
    <definedName name="P1.12" localSheetId="1">Governance!$G$23</definedName>
    <definedName name="P1.13" localSheetId="1">Governance!$G$25</definedName>
    <definedName name="P1.14" localSheetId="1">Governance!$G$26</definedName>
    <definedName name="P1.15" localSheetId="1">Governance!$G$28</definedName>
    <definedName name="P1.16" localSheetId="1">Governance!$G$30</definedName>
    <definedName name="P1.17" localSheetId="1">Governance!#REF!</definedName>
    <definedName name="P1.18" localSheetId="1">Governance!#REF!</definedName>
    <definedName name="P1.19" localSheetId="1">Governance!#REF!</definedName>
    <definedName name="P1.20" localSheetId="1">Governance!$G$33</definedName>
    <definedName name="P1.21" localSheetId="1">Governance!#REF!</definedName>
    <definedName name="P1.22" localSheetId="1">Governance!#REF!</definedName>
    <definedName name="P1.23" localSheetId="1">Governance!#REF!</definedName>
    <definedName name="P1.24" localSheetId="1">Governance!#REF!</definedName>
    <definedName name="P1.25" localSheetId="1">Governance!#REF!</definedName>
    <definedName name="P1.26" localSheetId="1">Governance!#REF!</definedName>
    <definedName name="P1.27" localSheetId="1">Governance!#REF!</definedName>
    <definedName name="P1.28" localSheetId="1">Governance!#REF!</definedName>
    <definedName name="P1.29" localSheetId="1">Governance!$G$36</definedName>
    <definedName name="P1.30" localSheetId="1">Governance!#REF!</definedName>
    <definedName name="P1.31" localSheetId="1">Governance!#REF!</definedName>
    <definedName name="P1.32" localSheetId="1">Governance!#REF!</definedName>
    <definedName name="P1.33" localSheetId="1">Governance!$G$37</definedName>
    <definedName name="P2.01" localSheetId="4">Partnering!$G$6</definedName>
    <definedName name="P2.02" localSheetId="4">Partnering!$G$8</definedName>
    <definedName name="P2.03" localSheetId="4">Partnering!$G$11</definedName>
    <definedName name="P2.04" localSheetId="4">Partnering!$G$12</definedName>
    <definedName name="P2.05" localSheetId="4">Partnering!$G$13</definedName>
    <definedName name="P2.06" localSheetId="4">Partnering!#REF!</definedName>
    <definedName name="P2.07" localSheetId="4">Partnering!#REF!</definedName>
    <definedName name="P2.08" localSheetId="4">Partnering!$G$16</definedName>
    <definedName name="P2.09" localSheetId="4">Partnering!$G$17</definedName>
    <definedName name="P2.10" localSheetId="4">Partnering!$G$18</definedName>
    <definedName name="P2.11" localSheetId="4">Partnering!#REF!</definedName>
    <definedName name="P2.12" localSheetId="4">Partnering!#REF!</definedName>
    <definedName name="P2.13" localSheetId="4">Partnering!#REF!</definedName>
    <definedName name="P2.14" localSheetId="4">Partnering!$G$21</definedName>
    <definedName name="_xlnm.Print_Area" localSheetId="2">'Gov-EL'!$B:$C</definedName>
    <definedName name="_xlnm.Print_Area" localSheetId="3">'Gov-TL'!$B:$F</definedName>
    <definedName name="_xlnm.Print_Area" localSheetId="0">'How to use this tool'!$B:$B</definedName>
    <definedName name="_xlnm.Print_Area" localSheetId="5">'Part-EL'!$B:$C</definedName>
    <definedName name="_xlnm.Print_Area" localSheetId="6">'Part-TL'!$B:$F</definedName>
    <definedName name="_xlnm.Print_Titles" localSheetId="2">'Gov-EL'!$B:$B,'Gov-EL'!$5:$5</definedName>
    <definedName name="_xlnm.Print_Titles" localSheetId="1">Governance!$A:$B,Governance!$3:$3</definedName>
    <definedName name="_xlnm.Print_Titles" localSheetId="3">'Gov-TL'!$B:$B,'Gov-TL'!$5:$5</definedName>
    <definedName name="_xlnm.Print_Titles" localSheetId="5">'Part-EL'!$B:$B,'Part-EL'!$5:$5</definedName>
    <definedName name="_xlnm.Print_Titles" localSheetId="4">Partnering!$A:$B,Partnering!$3:$3</definedName>
    <definedName name="_xlnm.Print_Titles" localSheetId="6">'Part-TL'!$B:$B,'Part-TL'!$5:$5</definedName>
    <definedName name="R1.01" localSheetId="1">Governance!$F$6</definedName>
    <definedName name="R1.02" localSheetId="1">Governance!#REF!</definedName>
    <definedName name="R1.03" localSheetId="1">Governance!$F$8</definedName>
    <definedName name="R1.04" localSheetId="1">Governance!$F$9</definedName>
    <definedName name="R1.05" localSheetId="1">Governance!$F$10</definedName>
    <definedName name="R1.06" localSheetId="1">Governance!$F$12</definedName>
    <definedName name="R1.07" localSheetId="1">Governance!$F$15</definedName>
    <definedName name="R1.08" localSheetId="1">Governance!$F$17</definedName>
    <definedName name="R1.09" localSheetId="1">Governance!$F$18</definedName>
    <definedName name="R1.10" localSheetId="1">Governance!$F$20</definedName>
    <definedName name="R1.11" localSheetId="1">Governance!$F$22</definedName>
    <definedName name="R1.12" localSheetId="1">Governance!$F$23</definedName>
    <definedName name="R1.13" localSheetId="1">Governance!$F$25</definedName>
    <definedName name="R1.14" localSheetId="1">Governance!$F$26</definedName>
    <definedName name="R1.15" localSheetId="1">Governance!$F$28</definedName>
    <definedName name="R1.16" localSheetId="1">Governance!$F$30</definedName>
    <definedName name="R1.17" localSheetId="1">Governance!#REF!</definedName>
    <definedName name="R1.18" localSheetId="1">Governance!#REF!</definedName>
    <definedName name="R1.19" localSheetId="1">Governance!#REF!</definedName>
    <definedName name="R1.20" localSheetId="1">Governance!$F$33</definedName>
    <definedName name="R1.21" localSheetId="1">Governance!#REF!</definedName>
    <definedName name="R1.22" localSheetId="1">Governance!#REF!</definedName>
    <definedName name="R1.23" localSheetId="1">Governance!#REF!</definedName>
    <definedName name="R1.24" localSheetId="1">Governance!#REF!</definedName>
    <definedName name="R1.25" localSheetId="1">Governance!#REF!</definedName>
    <definedName name="R1.26" localSheetId="1">Governance!#REF!</definedName>
    <definedName name="R1.27" localSheetId="1">Governance!#REF!</definedName>
    <definedName name="R1.28" localSheetId="1">Governance!#REF!</definedName>
    <definedName name="R1.29" localSheetId="1">Governance!$F$36</definedName>
    <definedName name="R1.30" localSheetId="1">Governance!#REF!</definedName>
    <definedName name="R1.31" localSheetId="1">Governance!#REF!</definedName>
    <definedName name="R1.32" localSheetId="1">Governance!#REF!</definedName>
    <definedName name="R1.33" localSheetId="1">Governance!$F$37</definedName>
    <definedName name="R2.01" localSheetId="4">Partnering!$F$6</definedName>
    <definedName name="R2.02" localSheetId="4">Partnering!$F$8</definedName>
    <definedName name="R2.03" localSheetId="4">Partnering!$F$11</definedName>
    <definedName name="R2.04" localSheetId="4">Partnering!$F$12</definedName>
    <definedName name="R2.05" localSheetId="4">Partnering!$F$13</definedName>
    <definedName name="R2.06" localSheetId="4">Partnering!#REF!</definedName>
    <definedName name="R2.07" localSheetId="4">Partnering!#REF!</definedName>
    <definedName name="R2.08" localSheetId="4">Partnering!$F$16</definedName>
    <definedName name="R2.09" localSheetId="4">Partnering!$F$17</definedName>
    <definedName name="R2.10" localSheetId="4">Partnering!$F$18</definedName>
    <definedName name="R2.11" localSheetId="4">Partnering!#REF!</definedName>
    <definedName name="R2.12" localSheetId="4">Partnering!#REF!</definedName>
    <definedName name="R2.13" localSheetId="4">Partnering!#REF!</definedName>
    <definedName name="R2.14" localSheetId="4">Partnering!$F$21</definedName>
    <definedName name="StartDate">'Reference sheet'!$K$1</definedName>
    <definedName name="T1.01" localSheetId="3">'Gov-TL'!$B$8</definedName>
    <definedName name="T1.02" localSheetId="3">'Gov-TL'!#REF!</definedName>
    <definedName name="T1.03" localSheetId="3">'Gov-TL'!$B$14</definedName>
    <definedName name="T1.04" localSheetId="3">'Gov-TL'!$B$19</definedName>
    <definedName name="T1.05" localSheetId="3">'Gov-TL'!$B$24</definedName>
    <definedName name="T1.06" localSheetId="3">'Gov-TL'!$B$30</definedName>
    <definedName name="T1.07" localSheetId="3">'Gov-TL'!$B$37</definedName>
    <definedName name="T1.08" localSheetId="3">'Gov-TL'!$B$43</definedName>
    <definedName name="T1.09" localSheetId="3">'Gov-TL'!$B$48</definedName>
    <definedName name="T1.10" localSheetId="3">'Gov-TL'!$B$54</definedName>
    <definedName name="T1.11" localSheetId="3">'Gov-TL'!$B$60</definedName>
    <definedName name="T1.12" localSheetId="3">'Gov-TL'!$B$65</definedName>
    <definedName name="T1.13" localSheetId="3">'Gov-TL'!$B$71</definedName>
    <definedName name="T1.14" localSheetId="3">'Gov-TL'!$B$76</definedName>
    <definedName name="T1.15" localSheetId="3">'Gov-TL'!$B$82</definedName>
    <definedName name="T1.16" localSheetId="3">'Gov-TL'!$B$88</definedName>
    <definedName name="T1.17" localSheetId="3">'Gov-TL'!#REF!</definedName>
    <definedName name="T1.18" localSheetId="3">'Gov-TL'!#REF!</definedName>
    <definedName name="T1.19" localSheetId="3">'Gov-TL'!#REF!</definedName>
    <definedName name="T1.20" localSheetId="3">'Gov-TL'!$B$95</definedName>
    <definedName name="T1.21" localSheetId="3">'Gov-TL'!#REF!</definedName>
    <definedName name="T1.22" localSheetId="3">'Gov-TL'!#REF!</definedName>
    <definedName name="T1.23" localSheetId="3">'Gov-TL'!#REF!</definedName>
    <definedName name="T1.24" localSheetId="3">'Gov-TL'!#REF!</definedName>
    <definedName name="T1.25" localSheetId="3">'Gov-TL'!#REF!</definedName>
    <definedName name="T1.26" localSheetId="3">'Gov-TL'!#REF!</definedName>
    <definedName name="T1.27" localSheetId="3">'Gov-TL'!#REF!</definedName>
    <definedName name="T1.28" localSheetId="3">'Gov-TL'!#REF!</definedName>
    <definedName name="T1.29" localSheetId="3">'Gov-TL'!$B$98</definedName>
    <definedName name="T1.30" localSheetId="3">'Gov-TL'!#REF!</definedName>
    <definedName name="T1.31" localSheetId="3">'Gov-TL'!#REF!</definedName>
    <definedName name="T1.32" localSheetId="3">'Gov-TL'!#REF!</definedName>
    <definedName name="T1.33" localSheetId="3">'Gov-TL'!$B$103</definedName>
    <definedName name="T2.01" localSheetId="6">'Part-TL'!$B$8</definedName>
    <definedName name="T2.02" localSheetId="6">'Part-TL'!$B$14</definedName>
    <definedName name="T2.03" localSheetId="6">'Part-TL'!$B$21</definedName>
    <definedName name="T2.04" localSheetId="6">'Part-TL'!$B$26</definedName>
    <definedName name="T2.05" localSheetId="6">'Part-TL'!$B$31</definedName>
    <definedName name="T2.06" localSheetId="6">'Part-TL'!#REF!</definedName>
    <definedName name="T2.07" localSheetId="6">'Part-TL'!#REF!</definedName>
    <definedName name="T2.08" localSheetId="6">'Part-TL'!$B$38</definedName>
    <definedName name="T2.09" localSheetId="6">'Part-TL'!$B$43</definedName>
    <definedName name="T2.10" localSheetId="6">'Part-TL'!$B$48</definedName>
    <definedName name="T2.11" localSheetId="6">'Part-TL'!#REF!</definedName>
    <definedName name="T2.12" localSheetId="6">'Part-TL'!#REF!</definedName>
    <definedName name="T2.13" localSheetId="6">'Part-TL'!#REF!</definedName>
    <definedName name="T2.14" localSheetId="6">'Part-TL'!$B$55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1" i="3" l="1"/>
  <c r="G13" i="3"/>
  <c r="G12" i="3"/>
  <c r="G28" i="18"/>
  <c r="G26" i="18"/>
  <c r="G25" i="18"/>
  <c r="G15" i="18"/>
  <c r="G17" i="18"/>
  <c r="Q11" i="17"/>
  <c r="G18" i="3"/>
  <c r="G37" i="18"/>
  <c r="E284" i="1"/>
  <c r="E286" i="1"/>
  <c r="E293" i="1"/>
  <c r="E291" i="1"/>
  <c r="G286" i="1"/>
  <c r="G284" i="1"/>
  <c r="G291" i="1"/>
  <c r="G289" i="1"/>
  <c r="E287" i="1"/>
  <c r="G293" i="1"/>
  <c r="E289" i="1"/>
  <c r="G287" i="1"/>
  <c r="G9" i="18" l="1"/>
  <c r="F1" i="17" l="1"/>
  <c r="E118" i="1"/>
  <c r="C117" i="1"/>
  <c r="G114" i="1"/>
  <c r="C114" i="1"/>
  <c r="E117" i="1"/>
  <c r="C118" i="1"/>
  <c r="E114" i="1"/>
  <c r="G117" i="1"/>
  <c r="G118" i="1"/>
  <c r="G36" i="18" l="1"/>
  <c r="G33" i="18"/>
  <c r="G30" i="18"/>
  <c r="G23" i="18"/>
  <c r="G22" i="18"/>
  <c r="G20" i="18"/>
  <c r="G18" i="18"/>
  <c r="G12" i="18"/>
  <c r="G10" i="18"/>
  <c r="G8" i="18"/>
  <c r="G6" i="18"/>
  <c r="G17" i="3"/>
  <c r="G16" i="3"/>
  <c r="G11" i="3"/>
  <c r="G8" i="3"/>
  <c r="G6" i="3"/>
  <c r="G86" i="1"/>
  <c r="C20" i="1"/>
  <c r="E31" i="1"/>
  <c r="C53" i="1"/>
  <c r="G32" i="1"/>
  <c r="G30" i="1"/>
  <c r="G100" i="1"/>
  <c r="G104" i="1"/>
  <c r="E15" i="1"/>
  <c r="G25" i="1"/>
  <c r="G18" i="1"/>
  <c r="G20" i="1"/>
  <c r="E44" i="1"/>
  <c r="C41" i="1"/>
  <c r="G92" i="1"/>
  <c r="E55" i="1"/>
  <c r="E41" i="1"/>
  <c r="G106" i="1"/>
  <c r="C12" i="1"/>
  <c r="E8" i="1"/>
  <c r="E12" i="1"/>
  <c r="E9" i="1"/>
  <c r="C18" i="1"/>
  <c r="C32" i="1"/>
  <c r="E28" i="1"/>
  <c r="G22" i="1"/>
  <c r="C15" i="1"/>
  <c r="E36" i="1"/>
  <c r="G12" i="1"/>
  <c r="C10" i="1"/>
  <c r="G49" i="1"/>
  <c r="G96" i="1"/>
  <c r="C47" i="1"/>
  <c r="C37" i="1"/>
  <c r="G28" i="1"/>
  <c r="E54" i="1"/>
  <c r="E35" i="1"/>
  <c r="G54" i="1"/>
  <c r="C45" i="1"/>
  <c r="G36" i="1"/>
  <c r="E49" i="1"/>
  <c r="C5" i="1"/>
  <c r="G8" i="1"/>
  <c r="G35" i="1"/>
  <c r="E17" i="1"/>
  <c r="G42" i="1"/>
  <c r="E45" i="1"/>
  <c r="G102" i="1"/>
  <c r="E42" i="1"/>
  <c r="G56" i="1"/>
  <c r="G88" i="1"/>
  <c r="E22" i="1"/>
  <c r="G97" i="1"/>
  <c r="E5" i="1"/>
  <c r="E6" i="1"/>
  <c r="G90" i="1"/>
  <c r="G45" i="1"/>
  <c r="E10" i="1"/>
  <c r="E20" i="1"/>
  <c r="G15" i="1"/>
  <c r="C56" i="1"/>
  <c r="G37" i="1"/>
  <c r="C44" i="1"/>
  <c r="G31" i="1"/>
  <c r="C49" i="1"/>
  <c r="E26" i="1"/>
  <c r="G44" i="1"/>
  <c r="G98" i="1"/>
  <c r="C23" i="1"/>
  <c r="G6" i="1"/>
  <c r="G23" i="1"/>
  <c r="E52" i="1"/>
  <c r="C8" i="1"/>
  <c r="E23" i="1"/>
  <c r="C17" i="1"/>
  <c r="G53" i="1"/>
  <c r="G10" i="1"/>
  <c r="E39" i="1"/>
  <c r="E56" i="1"/>
  <c r="E30" i="1"/>
  <c r="C39" i="1"/>
  <c r="C52" i="1"/>
  <c r="G109" i="1"/>
  <c r="C31" i="1"/>
  <c r="C35" i="1"/>
  <c r="E37" i="1"/>
  <c r="C26" i="1"/>
  <c r="E32" i="1"/>
  <c r="G55" i="1"/>
  <c r="G107" i="1"/>
  <c r="G47" i="1"/>
  <c r="C42" i="1"/>
  <c r="E18" i="1"/>
  <c r="G26" i="1"/>
  <c r="G41" i="1"/>
  <c r="E53" i="1"/>
  <c r="C30" i="1"/>
  <c r="C25" i="1"/>
  <c r="C28" i="1"/>
  <c r="G39" i="1"/>
  <c r="G111" i="1"/>
  <c r="E47" i="1"/>
  <c r="G95" i="1"/>
  <c r="E25" i="1"/>
  <c r="C9" i="1"/>
  <c r="G9" i="1"/>
  <c r="C6" i="1"/>
  <c r="C22" i="1"/>
  <c r="G5" i="1"/>
  <c r="G52" i="1"/>
  <c r="C36" i="1"/>
  <c r="C55" i="1"/>
  <c r="C54" i="1"/>
  <c r="G17" i="1"/>
  <c r="C21" i="17" l="1"/>
  <c r="C33" i="17"/>
  <c r="C39" i="17"/>
  <c r="C36" i="17"/>
  <c r="C40" i="17"/>
  <c r="C31" i="17"/>
  <c r="F31" i="17" s="1"/>
  <c r="C28" i="17"/>
  <c r="H28" i="17" s="1"/>
  <c r="C29" i="17"/>
  <c r="L29" i="17" s="1"/>
  <c r="C25" i="17"/>
  <c r="J25" i="17" s="1"/>
  <c r="C26" i="17"/>
  <c r="L26" i="17" s="1"/>
  <c r="C23" i="17"/>
  <c r="G23" i="17" s="1"/>
  <c r="C20" i="17"/>
  <c r="G20" i="17" s="1"/>
  <c r="C18" i="17"/>
  <c r="I18" i="17" s="1"/>
  <c r="C15" i="17"/>
  <c r="H15" i="17" s="1"/>
  <c r="C13" i="17"/>
  <c r="H13" i="17" s="1"/>
  <c r="C11" i="17"/>
  <c r="K11" i="17" s="1"/>
  <c r="C12" i="17"/>
  <c r="F12" i="17" s="1"/>
  <c r="C9" i="17"/>
  <c r="E102" i="1"/>
  <c r="E100" i="1"/>
  <c r="C150" i="1"/>
  <c r="C111" i="1"/>
  <c r="C95" i="1"/>
  <c r="E139" i="1"/>
  <c r="C102" i="1"/>
  <c r="C134" i="1"/>
  <c r="E150" i="1"/>
  <c r="E104" i="1"/>
  <c r="E131" i="1"/>
  <c r="G146" i="1"/>
  <c r="C128" i="1"/>
  <c r="G128" i="1"/>
  <c r="C88" i="1"/>
  <c r="G143" i="1"/>
  <c r="C146" i="1"/>
  <c r="C131" i="1"/>
  <c r="C85" i="1"/>
  <c r="E148" i="1"/>
  <c r="E107" i="1"/>
  <c r="E106" i="1"/>
  <c r="C98" i="1"/>
  <c r="C136" i="1"/>
  <c r="E141" i="1"/>
  <c r="G122" i="1"/>
  <c r="E135" i="1"/>
  <c r="C124" i="1"/>
  <c r="E97" i="1"/>
  <c r="E92" i="1"/>
  <c r="C104" i="1"/>
  <c r="C100" i="1"/>
  <c r="C97" i="1"/>
  <c r="G150" i="1"/>
  <c r="E136" i="1"/>
  <c r="C132" i="1"/>
  <c r="C96" i="1"/>
  <c r="G141" i="1"/>
  <c r="G126" i="1"/>
  <c r="C107" i="1"/>
  <c r="E96" i="1"/>
  <c r="C135" i="1"/>
  <c r="E98" i="1"/>
  <c r="E109" i="1"/>
  <c r="C139" i="1"/>
  <c r="C148" i="1"/>
  <c r="C122" i="1"/>
  <c r="C141" i="1"/>
  <c r="G135" i="1"/>
  <c r="G139" i="1"/>
  <c r="E126" i="1"/>
  <c r="C143" i="1"/>
  <c r="E146" i="1"/>
  <c r="G136" i="1"/>
  <c r="E86" i="1"/>
  <c r="G148" i="1"/>
  <c r="E143" i="1"/>
  <c r="C90" i="1"/>
  <c r="E128" i="1"/>
  <c r="C92" i="1"/>
  <c r="G124" i="1"/>
  <c r="E124" i="1"/>
  <c r="E95" i="1"/>
  <c r="E85" i="1"/>
  <c r="G132" i="1"/>
  <c r="C86" i="1"/>
  <c r="E132" i="1"/>
  <c r="E134" i="1"/>
  <c r="C126" i="1"/>
  <c r="E90" i="1"/>
  <c r="G85" i="1"/>
  <c r="E88" i="1"/>
  <c r="G134" i="1"/>
  <c r="C109" i="1"/>
  <c r="E122" i="1"/>
  <c r="C106" i="1"/>
  <c r="G131" i="1"/>
  <c r="E111" i="1"/>
  <c r="Q47" i="17" l="1"/>
  <c r="U29" i="17" s="1"/>
  <c r="Q45" i="17"/>
  <c r="S29" i="17" s="1"/>
  <c r="Q46" i="17"/>
  <c r="T29" i="17" s="1"/>
  <c r="Q44" i="17"/>
  <c r="R29" i="17" s="1"/>
  <c r="Q43" i="17"/>
  <c r="Q29" i="17" s="1"/>
  <c r="D9" i="17"/>
  <c r="G45" i="17"/>
  <c r="E21" i="17"/>
  <c r="F21" i="17"/>
  <c r="G21" i="17"/>
  <c r="H21" i="17"/>
  <c r="I21" i="17"/>
  <c r="J21" i="17"/>
  <c r="K21" i="17"/>
  <c r="L21" i="17"/>
  <c r="M21" i="17"/>
  <c r="N21" i="17"/>
  <c r="D21" i="17"/>
  <c r="H33" i="17"/>
  <c r="K33" i="17"/>
  <c r="N33" i="17"/>
  <c r="D33" i="17"/>
  <c r="E33" i="17"/>
  <c r="F33" i="17"/>
  <c r="G33" i="17"/>
  <c r="I33" i="17"/>
  <c r="J33" i="17"/>
  <c r="L33" i="17"/>
  <c r="M33" i="17"/>
  <c r="E36" i="17"/>
  <c r="H36" i="17"/>
  <c r="D36" i="17"/>
  <c r="F36" i="17"/>
  <c r="G36" i="17"/>
  <c r="I36" i="17"/>
  <c r="N36" i="17"/>
  <c r="J36" i="17"/>
  <c r="M36" i="17"/>
  <c r="K36" i="17"/>
  <c r="L36" i="17"/>
  <c r="E39" i="17"/>
  <c r="F39" i="17"/>
  <c r="G39" i="17"/>
  <c r="J39" i="17"/>
  <c r="D39" i="17"/>
  <c r="H39" i="17"/>
  <c r="I39" i="17"/>
  <c r="N39" i="17"/>
  <c r="K39" i="17"/>
  <c r="L39" i="17"/>
  <c r="M39" i="17"/>
  <c r="E40" i="17"/>
  <c r="F40" i="17"/>
  <c r="G40" i="17"/>
  <c r="H40" i="17"/>
  <c r="I40" i="17"/>
  <c r="J40" i="17"/>
  <c r="K40" i="17"/>
  <c r="L40" i="17"/>
  <c r="M40" i="17"/>
  <c r="N40" i="17"/>
  <c r="D40" i="17"/>
  <c r="M9" i="17"/>
  <c r="G9" i="17"/>
  <c r="D29" i="17"/>
  <c r="D26" i="17"/>
  <c r="H18" i="17"/>
  <c r="K15" i="17"/>
  <c r="D20" i="17"/>
  <c r="J9" i="17"/>
  <c r="G12" i="17"/>
  <c r="F18" i="17"/>
  <c r="K26" i="17"/>
  <c r="N31" i="17"/>
  <c r="J23" i="17"/>
  <c r="I31" i="17"/>
  <c r="F9" i="17"/>
  <c r="N9" i="17"/>
  <c r="K9" i="17"/>
  <c r="J12" i="17"/>
  <c r="G29" i="17"/>
  <c r="L31" i="17"/>
  <c r="H31" i="17"/>
  <c r="D31" i="17"/>
  <c r="K31" i="17"/>
  <c r="G31" i="17"/>
  <c r="L18" i="17"/>
  <c r="D18" i="17"/>
  <c r="K18" i="17"/>
  <c r="G18" i="17"/>
  <c r="J18" i="17"/>
  <c r="N15" i="17"/>
  <c r="J15" i="17"/>
  <c r="F15" i="17"/>
  <c r="M15" i="17"/>
  <c r="I15" i="17"/>
  <c r="E15" i="17"/>
  <c r="M26" i="17"/>
  <c r="I26" i="17"/>
  <c r="E26" i="17"/>
  <c r="J26" i="17"/>
  <c r="F26" i="17"/>
  <c r="N29" i="17"/>
  <c r="J29" i="17"/>
  <c r="F29" i="17"/>
  <c r="M29" i="17"/>
  <c r="I29" i="17"/>
  <c r="E29" i="17"/>
  <c r="M12" i="17"/>
  <c r="I12" i="17"/>
  <c r="E12" i="17"/>
  <c r="L12" i="17"/>
  <c r="H12" i="17"/>
  <c r="H9" i="17"/>
  <c r="L9" i="17"/>
  <c r="E9" i="17"/>
  <c r="I9" i="17"/>
  <c r="D12" i="17"/>
  <c r="N12" i="17"/>
  <c r="K12" i="17"/>
  <c r="G15" i="17"/>
  <c r="D15" i="17"/>
  <c r="L15" i="17"/>
  <c r="E18" i="17"/>
  <c r="M18" i="17"/>
  <c r="N18" i="17"/>
  <c r="H26" i="17"/>
  <c r="G26" i="17"/>
  <c r="N26" i="17"/>
  <c r="K29" i="17"/>
  <c r="H29" i="17"/>
  <c r="E31" i="17"/>
  <c r="M31" i="17"/>
  <c r="J31" i="17"/>
  <c r="G43" i="17"/>
  <c r="Q22" i="17" s="1"/>
  <c r="H11" i="17"/>
  <c r="I13" i="17"/>
  <c r="H20" i="17"/>
  <c r="H23" i="17"/>
  <c r="G25" i="17"/>
  <c r="K28" i="17"/>
  <c r="M25" i="17"/>
  <c r="I25" i="17"/>
  <c r="E25" i="17"/>
  <c r="L25" i="17"/>
  <c r="H25" i="17"/>
  <c r="D25" i="17"/>
  <c r="N11" i="17"/>
  <c r="J11" i="17"/>
  <c r="F11" i="17"/>
  <c r="M11" i="17"/>
  <c r="I11" i="17"/>
  <c r="E11" i="17"/>
  <c r="L20" i="17"/>
  <c r="M20" i="17"/>
  <c r="I20" i="17"/>
  <c r="E20" i="17"/>
  <c r="F20" i="17"/>
  <c r="N28" i="17"/>
  <c r="J28" i="17"/>
  <c r="F28" i="17"/>
  <c r="M28" i="17"/>
  <c r="I28" i="17"/>
  <c r="E28" i="17"/>
  <c r="N13" i="17"/>
  <c r="J13" i="17"/>
  <c r="F13" i="17"/>
  <c r="K13" i="17"/>
  <c r="G13" i="17"/>
  <c r="D13" i="17"/>
  <c r="M23" i="17"/>
  <c r="I23" i="17"/>
  <c r="E23" i="17"/>
  <c r="L23" i="17"/>
  <c r="F23" i="17"/>
  <c r="G11" i="17"/>
  <c r="D11" i="17"/>
  <c r="L11" i="17"/>
  <c r="E13" i="17"/>
  <c r="M13" i="17"/>
  <c r="L13" i="17"/>
  <c r="J20" i="17"/>
  <c r="K20" i="17"/>
  <c r="N20" i="17"/>
  <c r="D23" i="17"/>
  <c r="N23" i="17"/>
  <c r="K23" i="17"/>
  <c r="F25" i="17"/>
  <c r="N25" i="17"/>
  <c r="K25" i="17"/>
  <c r="G28" i="17"/>
  <c r="D28" i="17"/>
  <c r="L28" i="17"/>
  <c r="G44" i="17"/>
  <c r="R22" i="17" s="1"/>
  <c r="Q48" i="17" l="1"/>
  <c r="Q16" i="17"/>
  <c r="R16" i="17"/>
  <c r="G46" i="17"/>
  <c r="H43" i="17" s="1"/>
  <c r="R48" i="17" l="1"/>
  <c r="R43" i="17"/>
  <c r="Q35" i="17" s="1"/>
  <c r="R47" i="17"/>
  <c r="U35" i="17" s="1"/>
  <c r="R45" i="17"/>
  <c r="S35" i="17" s="1"/>
  <c r="R46" i="17"/>
  <c r="T35" i="17" s="1"/>
  <c r="R44" i="17"/>
  <c r="R35" i="17" s="1"/>
  <c r="H45" i="17"/>
  <c r="H44" i="17"/>
  <c r="H46" i="17"/>
  <c r="R9" i="17"/>
  <c r="E220" i="1"/>
  <c r="G160" i="1"/>
  <c r="E182" i="1"/>
  <c r="C168" i="1"/>
  <c r="E199" i="1"/>
  <c r="E253" i="1"/>
  <c r="C189" i="1"/>
  <c r="C227" i="1"/>
  <c r="E160" i="1"/>
  <c r="G241" i="1"/>
  <c r="G218" i="1"/>
  <c r="E162" i="1"/>
  <c r="C193" i="1"/>
  <c r="C252" i="1"/>
  <c r="E196" i="1"/>
  <c r="G192" i="1"/>
  <c r="G156" i="1"/>
  <c r="E206" i="1"/>
  <c r="C224" i="1"/>
  <c r="G220" i="1"/>
  <c r="E210" i="1"/>
  <c r="G180" i="1"/>
  <c r="C175" i="1"/>
  <c r="G183" i="1"/>
  <c r="E227" i="1"/>
  <c r="E258" i="1"/>
  <c r="C216" i="1"/>
  <c r="E184" i="1"/>
  <c r="C188" i="1"/>
  <c r="E216" i="1"/>
  <c r="E208" i="1"/>
  <c r="G246" i="1"/>
  <c r="G158" i="1"/>
  <c r="C181" i="1"/>
  <c r="E168" i="1"/>
  <c r="G239" i="1"/>
  <c r="G197" i="1"/>
  <c r="G166" i="1"/>
  <c r="G252" i="1"/>
  <c r="E174" i="1"/>
  <c r="G193" i="1"/>
  <c r="E190" i="1"/>
  <c r="G174" i="1"/>
  <c r="E183" i="1"/>
  <c r="G243" i="1"/>
  <c r="G231" i="1"/>
  <c r="C243" i="1"/>
  <c r="C228" i="1"/>
  <c r="C182" i="1"/>
  <c r="C197" i="1"/>
  <c r="E185" i="1"/>
  <c r="G196" i="1"/>
  <c r="G194" i="1"/>
  <c r="C158" i="1"/>
  <c r="C220" i="1"/>
  <c r="C160" i="1"/>
  <c r="G210" i="1"/>
  <c r="E154" i="1"/>
  <c r="G168" i="1"/>
  <c r="E256" i="1"/>
  <c r="G185" i="1"/>
  <c r="C172" i="1"/>
  <c r="E166" i="1"/>
  <c r="C167" i="1"/>
  <c r="G178" i="1"/>
  <c r="G205" i="1"/>
  <c r="E163" i="1"/>
  <c r="G214" i="1"/>
  <c r="E228" i="1"/>
  <c r="G182" i="1"/>
  <c r="E194" i="1"/>
  <c r="C163" i="1"/>
  <c r="C246" i="1"/>
  <c r="G188" i="1"/>
  <c r="C202" i="1"/>
  <c r="C199" i="1"/>
  <c r="E243" i="1"/>
  <c r="E180" i="1"/>
  <c r="C218" i="1"/>
  <c r="C200" i="1"/>
  <c r="C250" i="1"/>
  <c r="E178" i="1"/>
  <c r="C208" i="1"/>
  <c r="C235" i="1"/>
  <c r="C180" i="1"/>
  <c r="C194" i="1"/>
  <c r="G258" i="1"/>
  <c r="E248" i="1"/>
  <c r="C205" i="1"/>
  <c r="E188" i="1"/>
  <c r="E200" i="1"/>
  <c r="G235" i="1"/>
  <c r="G154" i="1"/>
  <c r="C214" i="1"/>
  <c r="C258" i="1"/>
  <c r="C241" i="1"/>
  <c r="G227" i="1"/>
  <c r="G203" i="1"/>
  <c r="E156" i="1"/>
  <c r="C223" i="1"/>
  <c r="G172" i="1"/>
  <c r="G250" i="1"/>
  <c r="E172" i="1"/>
  <c r="E192" i="1"/>
  <c r="C174" i="1"/>
  <c r="G175" i="1"/>
  <c r="E175" i="1"/>
  <c r="C210" i="1"/>
  <c r="G206" i="1"/>
  <c r="G253" i="1"/>
  <c r="C190" i="1"/>
  <c r="G163" i="1"/>
  <c r="G184" i="1"/>
  <c r="C166" i="1"/>
  <c r="E250" i="1"/>
  <c r="E197" i="1"/>
  <c r="E239" i="1"/>
  <c r="C178" i="1"/>
  <c r="G162" i="1"/>
  <c r="E189" i="1"/>
  <c r="C183" i="1"/>
  <c r="C184" i="1"/>
  <c r="E193" i="1"/>
  <c r="E181" i="1"/>
  <c r="G199" i="1"/>
  <c r="E235" i="1"/>
  <c r="G248" i="1"/>
  <c r="E224" i="1"/>
  <c r="E232" i="1"/>
  <c r="C156" i="1"/>
  <c r="E241" i="1"/>
  <c r="C231" i="1"/>
  <c r="G170" i="1"/>
  <c r="G200" i="1"/>
  <c r="C206" i="1"/>
  <c r="E214" i="1"/>
  <c r="G202" i="1"/>
  <c r="E167" i="1"/>
  <c r="C154" i="1"/>
  <c r="G232" i="1"/>
  <c r="G208" i="1"/>
  <c r="E223" i="1"/>
  <c r="C170" i="1"/>
  <c r="G216" i="1"/>
  <c r="E246" i="1"/>
  <c r="G256" i="1"/>
  <c r="C203" i="1"/>
  <c r="G224" i="1"/>
  <c r="E218" i="1"/>
  <c r="C239" i="1"/>
  <c r="C162" i="1"/>
  <c r="E205" i="1"/>
  <c r="G167" i="1"/>
  <c r="G189" i="1"/>
  <c r="C192" i="1"/>
  <c r="E231" i="1"/>
  <c r="G181" i="1"/>
  <c r="C232" i="1"/>
  <c r="C185" i="1"/>
  <c r="G190" i="1"/>
  <c r="E252" i="1"/>
  <c r="E158" i="1"/>
  <c r="C248" i="1"/>
  <c r="G228" i="1"/>
  <c r="C256" i="1"/>
  <c r="E170" i="1"/>
  <c r="E203" i="1"/>
  <c r="E202" i="1"/>
  <c r="G223" i="1"/>
  <c r="C253" i="1"/>
  <c r="C196" i="1"/>
  <c r="S9" i="17" l="1"/>
  <c r="F48" i="17"/>
  <c r="G269" i="1"/>
  <c r="C70" i="1"/>
  <c r="G274" i="1"/>
  <c r="E75" i="1"/>
  <c r="G275" i="1"/>
  <c r="C79" i="1"/>
  <c r="C278" i="1"/>
  <c r="E62" i="1"/>
  <c r="G262" i="1"/>
  <c r="E60" i="1"/>
  <c r="G281" i="1"/>
  <c r="E280" i="1"/>
  <c r="E81" i="1"/>
  <c r="G62" i="1"/>
  <c r="E270" i="1"/>
  <c r="E67" i="1"/>
  <c r="G266" i="1"/>
  <c r="C81" i="1"/>
  <c r="C65" i="1"/>
  <c r="G69" i="1"/>
  <c r="G270" i="1"/>
  <c r="E73" i="1"/>
  <c r="C280" i="1"/>
  <c r="C264" i="1"/>
  <c r="E279" i="1"/>
  <c r="G279" i="1"/>
  <c r="E273" i="1"/>
  <c r="C270" i="1"/>
  <c r="E281" i="1"/>
  <c r="G79" i="1"/>
  <c r="G70" i="1"/>
  <c r="E278" i="1"/>
  <c r="C66" i="1"/>
  <c r="G278" i="1"/>
  <c r="C62" i="1"/>
  <c r="E65" i="1"/>
  <c r="E274" i="1"/>
  <c r="E275" i="1"/>
  <c r="E80" i="1"/>
  <c r="G81" i="1"/>
  <c r="E262" i="1"/>
  <c r="E78" i="1"/>
  <c r="G272" i="1"/>
  <c r="G273" i="1"/>
  <c r="E269" i="1"/>
  <c r="G65" i="1"/>
  <c r="C275" i="1"/>
  <c r="C67" i="1"/>
  <c r="C75" i="1"/>
  <c r="G280" i="1"/>
  <c r="G78" i="1"/>
  <c r="E66" i="1"/>
  <c r="C273" i="1"/>
  <c r="G80" i="1"/>
  <c r="E74" i="1"/>
  <c r="C69" i="1"/>
  <c r="E70" i="1"/>
  <c r="C78" i="1"/>
  <c r="E264" i="1"/>
  <c r="C60" i="1"/>
  <c r="C281" i="1"/>
  <c r="C74" i="1"/>
  <c r="G66" i="1"/>
  <c r="E266" i="1"/>
  <c r="C80" i="1"/>
  <c r="E272" i="1"/>
  <c r="G75" i="1"/>
  <c r="C73" i="1"/>
  <c r="G73" i="1"/>
  <c r="C262" i="1"/>
  <c r="C274" i="1"/>
  <c r="G67" i="1"/>
  <c r="G264" i="1"/>
  <c r="C272" i="1"/>
  <c r="G60" i="1"/>
  <c r="C269" i="1"/>
  <c r="E69" i="1"/>
  <c r="C266" i="1"/>
  <c r="G74" i="1"/>
  <c r="E79" i="1"/>
  <c r="C279" i="1"/>
  <c r="C71" i="17" l="1"/>
  <c r="C68" i="17"/>
  <c r="C67" i="17"/>
  <c r="C66" i="17"/>
  <c r="C63" i="17"/>
  <c r="C62" i="17"/>
  <c r="C61" i="17"/>
  <c r="C58" i="17"/>
  <c r="C56" i="17"/>
  <c r="Q78" i="17" l="1"/>
  <c r="Q77" i="17"/>
  <c r="Q75" i="17"/>
  <c r="Q76" i="17"/>
  <c r="Q74" i="17"/>
  <c r="G74" i="17"/>
  <c r="G76" i="17"/>
  <c r="G75" i="17"/>
  <c r="R23" i="17" s="1"/>
  <c r="N71" i="17"/>
  <c r="L71" i="17"/>
  <c r="J71" i="17"/>
  <c r="H71" i="17"/>
  <c r="F71" i="17"/>
  <c r="D71" i="17"/>
  <c r="M71" i="17"/>
  <c r="K71" i="17"/>
  <c r="I71" i="17"/>
  <c r="G71" i="17"/>
  <c r="E71" i="17"/>
  <c r="N68" i="17"/>
  <c r="L68" i="17"/>
  <c r="J68" i="17"/>
  <c r="H68" i="17"/>
  <c r="F68" i="17"/>
  <c r="D68" i="17"/>
  <c r="E68" i="17"/>
  <c r="M68" i="17"/>
  <c r="K68" i="17"/>
  <c r="I68" i="17"/>
  <c r="G68" i="17"/>
  <c r="M67" i="17"/>
  <c r="K67" i="17"/>
  <c r="I67" i="17"/>
  <c r="G67" i="17"/>
  <c r="E67" i="17"/>
  <c r="L67" i="17"/>
  <c r="J67" i="17"/>
  <c r="H67" i="17"/>
  <c r="D67" i="17"/>
  <c r="N67" i="17"/>
  <c r="F67" i="17"/>
  <c r="N66" i="17"/>
  <c r="L66" i="17"/>
  <c r="J66" i="17"/>
  <c r="H66" i="17"/>
  <c r="F66" i="17"/>
  <c r="D66" i="17"/>
  <c r="K66" i="17"/>
  <c r="I66" i="17"/>
  <c r="E66" i="17"/>
  <c r="M66" i="17"/>
  <c r="G66" i="17"/>
  <c r="N63" i="17"/>
  <c r="L63" i="17"/>
  <c r="J63" i="17"/>
  <c r="H63" i="17"/>
  <c r="F63" i="17"/>
  <c r="D63" i="17"/>
  <c r="M63" i="17"/>
  <c r="K63" i="17"/>
  <c r="I63" i="17"/>
  <c r="G63" i="17"/>
  <c r="E63" i="17"/>
  <c r="M62" i="17"/>
  <c r="K62" i="17"/>
  <c r="I62" i="17"/>
  <c r="G62" i="17"/>
  <c r="E62" i="17"/>
  <c r="N62" i="17"/>
  <c r="L62" i="17"/>
  <c r="J62" i="17"/>
  <c r="H62" i="17"/>
  <c r="F62" i="17"/>
  <c r="D62" i="17"/>
  <c r="N61" i="17"/>
  <c r="L61" i="17"/>
  <c r="J61" i="17"/>
  <c r="H61" i="17"/>
  <c r="F61" i="17"/>
  <c r="D61" i="17"/>
  <c r="M61" i="17"/>
  <c r="K61" i="17"/>
  <c r="I61" i="17"/>
  <c r="G61" i="17"/>
  <c r="E61" i="17"/>
  <c r="M58" i="17"/>
  <c r="K58" i="17"/>
  <c r="I58" i="17"/>
  <c r="G58" i="17"/>
  <c r="E58" i="17"/>
  <c r="N58" i="17"/>
  <c r="L58" i="17"/>
  <c r="J58" i="17"/>
  <c r="H58" i="17"/>
  <c r="F58" i="17"/>
  <c r="D58" i="17"/>
  <c r="M56" i="17"/>
  <c r="K56" i="17"/>
  <c r="I56" i="17"/>
  <c r="G56" i="17"/>
  <c r="E56" i="17"/>
  <c r="N56" i="17"/>
  <c r="L56" i="17"/>
  <c r="J56" i="17"/>
  <c r="H56" i="17"/>
  <c r="F56" i="17"/>
  <c r="D56" i="17"/>
  <c r="T30" i="17" l="1"/>
  <c r="T31" i="17" s="1"/>
  <c r="U30" i="17"/>
  <c r="U31" i="17" s="1"/>
  <c r="Q30" i="17"/>
  <c r="Q31" i="17" s="1"/>
  <c r="S30" i="17"/>
  <c r="S31" i="17" s="1"/>
  <c r="R30" i="17"/>
  <c r="R31" i="17" s="1"/>
  <c r="Q79" i="17"/>
  <c r="G77" i="17"/>
  <c r="H77" i="17" s="1"/>
  <c r="Q17" i="17"/>
  <c r="Q23" i="17"/>
  <c r="R17" i="17"/>
  <c r="R74" i="17" l="1"/>
  <c r="Q36" i="17" s="1"/>
  <c r="Q37" i="17" s="1"/>
  <c r="R79" i="17"/>
  <c r="R78" i="17"/>
  <c r="U36" i="17" s="1"/>
  <c r="U37" i="17" s="1"/>
  <c r="R77" i="17"/>
  <c r="T36" i="17" s="1"/>
  <c r="T37" i="17" s="1"/>
  <c r="R75" i="17"/>
  <c r="R36" i="17" s="1"/>
  <c r="R37" i="17" s="1"/>
  <c r="R76" i="17"/>
  <c r="S36" i="17" s="1"/>
  <c r="S37" i="17" s="1"/>
  <c r="H74" i="17"/>
  <c r="H76" i="17"/>
  <c r="H75" i="17"/>
  <c r="R10" i="17"/>
  <c r="R11" i="17" s="1"/>
  <c r="Q18" i="17"/>
  <c r="R18" i="17"/>
  <c r="S10" i="17" l="1"/>
  <c r="S11" i="17"/>
</calcChain>
</file>

<file path=xl/sharedStrings.xml><?xml version="1.0" encoding="utf-8"?>
<sst xmlns="http://schemas.openxmlformats.org/spreadsheetml/2006/main" count="1493" uniqueCount="850">
  <si>
    <t>The National Clinical Trials Governance Framework</t>
  </si>
  <si>
    <t xml:space="preserve">Self - Assessment Tool </t>
  </si>
  <si>
    <r>
      <t xml:space="preserve">This self-assessment tool has been developed to assist health service organisations implement the National Clinical Trials Governance Framework. </t>
    </r>
    <r>
      <rPr>
        <sz val="10"/>
        <rFont val="Calibri"/>
        <family val="2"/>
      </rPr>
      <t xml:space="preserve">This tool allows health service organisations to track their progress in implementating the actions in the National Safety and Quality Health Service Standards, Clinical Governance Standard and the Partnering with Consumers Standard, as provided in the National Clinical Trials Governance Framework. It should be used together with the National Clinical Trials Governance Framework User Guide for health service organisations. 
</t>
    </r>
    <r>
      <rPr>
        <sz val="10"/>
        <color theme="1"/>
        <rFont val="Calibri"/>
        <family val="2"/>
      </rPr>
      <t xml:space="preserve">
The use of this tool is optional, and it does not need to be provided to assessors as part of accreditation.
Before you proceed, please enter your organisation's name in the space provided below:</t>
    </r>
  </si>
  <si>
    <t>Enter the name of your health service organisation here.</t>
  </si>
  <si>
    <r>
      <t>There are</t>
    </r>
    <r>
      <rPr>
        <sz val="10"/>
        <rFont val="Calibri"/>
        <family val="2"/>
      </rPr>
      <t xml:space="preserve"> </t>
    </r>
    <r>
      <rPr>
        <b/>
        <sz val="10"/>
        <rFont val="Calibri"/>
        <family val="2"/>
      </rPr>
      <t>7</t>
    </r>
    <r>
      <rPr>
        <sz val="10"/>
        <color theme="1"/>
        <rFont val="Calibri"/>
        <family val="2"/>
      </rPr>
      <t xml:space="preserve"> worksheets in this workbook. Click on the hyperlinks below to navigate to the relevant worksheet:</t>
    </r>
  </si>
  <si>
    <t>How to use this tool (this worksheet)</t>
  </si>
  <si>
    <r>
      <rPr>
        <b/>
        <sz val="10"/>
        <color rgb="FF0070C0"/>
        <rFont val="Calibri"/>
        <family val="2"/>
      </rPr>
      <t>Governance</t>
    </r>
    <r>
      <rPr>
        <sz val="10"/>
        <color rgb="FF0070C0"/>
        <rFont val="Calibri"/>
        <family val="2"/>
      </rPr>
      <t>: Clinical Governance Standard worksheet</t>
    </r>
  </si>
  <si>
    <r>
      <rPr>
        <b/>
        <sz val="10"/>
        <color rgb="FF0070C0"/>
        <rFont val="Calibri"/>
        <family val="2"/>
      </rPr>
      <t>Gov-EL</t>
    </r>
    <r>
      <rPr>
        <sz val="10"/>
        <color rgb="FF0070C0"/>
        <rFont val="Calibri"/>
        <family val="2"/>
      </rPr>
      <t>: Evidence list worksheet for the Clinical Governance Standard</t>
    </r>
  </si>
  <si>
    <r>
      <rPr>
        <b/>
        <sz val="10"/>
        <color rgb="FF0070C0"/>
        <rFont val="Calibri"/>
        <family val="2"/>
      </rPr>
      <t>Gov-TL</t>
    </r>
    <r>
      <rPr>
        <sz val="10"/>
        <color rgb="FF0070C0"/>
        <rFont val="Calibri"/>
        <family val="2"/>
      </rPr>
      <t>: Task list worksheet for the Clinical Governance Standard</t>
    </r>
  </si>
  <si>
    <r>
      <rPr>
        <b/>
        <sz val="10"/>
        <color rgb="FF0070C0"/>
        <rFont val="Calibri"/>
        <family val="2"/>
      </rPr>
      <t>Partnering</t>
    </r>
    <r>
      <rPr>
        <sz val="10"/>
        <color rgb="FF0070C0"/>
        <rFont val="Calibri"/>
        <family val="2"/>
      </rPr>
      <t>: Partnering with Consumers Standard worksheet</t>
    </r>
  </si>
  <si>
    <r>
      <rPr>
        <b/>
        <sz val="10"/>
        <color rgb="FF0070C0"/>
        <rFont val="Calibri"/>
        <family val="2"/>
      </rPr>
      <t>Part-EL</t>
    </r>
    <r>
      <rPr>
        <sz val="10"/>
        <color rgb="FF0070C0"/>
        <rFont val="Calibri"/>
        <family val="2"/>
      </rPr>
      <t>: Evidence list worksheet for the Partnering with Consumers Standard</t>
    </r>
  </si>
  <si>
    <r>
      <rPr>
        <b/>
        <sz val="10"/>
        <color rgb="FF0070C0"/>
        <rFont val="Calibri"/>
        <family val="2"/>
      </rPr>
      <t>Part-TL</t>
    </r>
    <r>
      <rPr>
        <sz val="10"/>
        <color rgb="FF0070C0"/>
        <rFont val="Calibri"/>
        <family val="2"/>
      </rPr>
      <t>: Task list worksheet for the Partnering with Consumers Standard</t>
    </r>
  </si>
  <si>
    <r>
      <rPr>
        <b/>
        <sz val="10"/>
        <color rgb="FF0070C0"/>
        <rFont val="Calibri"/>
        <family val="2"/>
      </rPr>
      <t>Overview of progress</t>
    </r>
    <r>
      <rPr>
        <sz val="10"/>
        <color rgb="FF0070C0"/>
        <rFont val="Calibri"/>
        <family val="2"/>
      </rPr>
      <t>: Summary report</t>
    </r>
  </si>
  <si>
    <t>Alternatively, you may click on the tabs at the bottom of the page to go to each worksheet.</t>
  </si>
  <si>
    <t>There is a worksheet for the Clinical Governance Standard and the Partnering with Consumers Standard for clincial trial services. The worksheet includes columns for the actions, reflective questions, examples of evidence, performance rating, estimate of percentage complete, action plan or comments, responsible person or area, due date and priority rating.
Below is a screenshot of the worksheet for the Clinical Governance Standard:</t>
  </si>
  <si>
    <r>
      <t xml:space="preserve">The column headings in the standards worksheets are as follows:
· </t>
    </r>
    <r>
      <rPr>
        <i/>
        <sz val="10"/>
        <color theme="1"/>
        <rFont val="Calibri"/>
        <family val="2"/>
      </rPr>
      <t>Actions</t>
    </r>
    <r>
      <rPr>
        <sz val="10"/>
        <color theme="1"/>
        <rFont val="Calibri"/>
        <family val="2"/>
      </rPr>
      <t xml:space="preserve"> (columns A and B) state the action number and requirements from the National Clinical Trials Governance Framework.
· </t>
    </r>
    <r>
      <rPr>
        <i/>
        <sz val="10"/>
        <color theme="1"/>
        <rFont val="Calibri"/>
        <family val="2"/>
      </rPr>
      <t>Reflective questions</t>
    </r>
    <r>
      <rPr>
        <sz val="10"/>
        <color theme="1"/>
        <rFont val="Calibri"/>
        <family val="2"/>
      </rPr>
      <t xml:space="preserve"> (column C) assist in helping you consider the intent of the action. If you are familiar with the purpose of the action, you may choose to hide this column by clicking on the Hide Button located above column D. The button looks like a minus sign. Hiding columns give you more screen space for the other columns available in the worksheet. If the column is hidden and you need it displayed, click on the Show Button located above column D. The button looks like a plus sign.
· </t>
    </r>
    <r>
      <rPr>
        <i/>
        <sz val="10"/>
        <color theme="1"/>
        <rFont val="Calibri"/>
        <family val="2"/>
      </rPr>
      <t>Examples of evidence</t>
    </r>
    <r>
      <rPr>
        <sz val="10"/>
        <color theme="1"/>
        <rFont val="Calibri"/>
        <family val="2"/>
      </rPr>
      <t xml:space="preserve"> (column D) </t>
    </r>
    <r>
      <rPr>
        <u/>
        <sz val="10"/>
        <color theme="1"/>
        <rFont val="Calibri"/>
        <family val="2"/>
      </rPr>
      <t>are given as a guide only</t>
    </r>
    <r>
      <rPr>
        <sz val="10"/>
        <color theme="1"/>
        <rFont val="Calibri"/>
        <family val="2"/>
      </rPr>
      <t xml:space="preserve">. You do not need to produce all of the examples of evidence listed: you can produce one, some or none if you have other forms of evidence that demonstrates compliance with the action.
· </t>
    </r>
    <r>
      <rPr>
        <i/>
        <sz val="10"/>
        <color theme="1"/>
        <rFont val="Calibri"/>
        <family val="2"/>
      </rPr>
      <t>Link to evidence</t>
    </r>
    <r>
      <rPr>
        <sz val="10"/>
        <color theme="1"/>
        <rFont val="Calibri"/>
        <family val="2"/>
      </rPr>
      <t xml:space="preserve"> (column E) lists hyperlinks to the evidence list worksheet. Hyperlink cells are shaded with a pale yellow colour.</t>
    </r>
  </si>
  <si>
    <t>There are two ways to update the evidence list:
- Option 1: Examples of evidence column
- Option 2: Evidence list worksheet</t>
  </si>
  <si>
    <r>
      <t xml:space="preserve">
</t>
    </r>
    <r>
      <rPr>
        <u/>
        <sz val="10"/>
        <color theme="1"/>
        <rFont val="Calibri"/>
        <family val="2"/>
      </rPr>
      <t>Option 1</t>
    </r>
    <r>
      <rPr>
        <sz val="10"/>
        <color theme="1"/>
        <rFont val="Calibri"/>
        <family val="2"/>
      </rPr>
      <t xml:space="preserve">: Examples of evidence column
You can delete the examples of evidence in the </t>
    </r>
    <r>
      <rPr>
        <i/>
        <sz val="10"/>
        <color theme="1"/>
        <rFont val="Calibri"/>
        <family val="2"/>
      </rPr>
      <t>Examples of Evidence</t>
    </r>
    <r>
      <rPr>
        <sz val="10"/>
        <color theme="1"/>
        <rFont val="Calibri"/>
        <family val="2"/>
      </rPr>
      <t xml:space="preserve"> column (column D) and enter your updated evidence list. Type your evidence directly into the cell or, if you have an existing evidence list in a Word document, copy and paste the list into the tool. Remember to double-click on the cell before pasting your copied list to contain your update into a single cell. If you do not double-click on the cell before pasting the evidence list, the contents of other cells are overwritten.
</t>
    </r>
    <r>
      <rPr>
        <u/>
        <sz val="10"/>
        <color theme="1"/>
        <rFont val="Calibri"/>
        <family val="2"/>
      </rPr>
      <t>Option 2</t>
    </r>
    <r>
      <rPr>
        <sz val="10"/>
        <color theme="1"/>
        <rFont val="Calibri"/>
        <family val="2"/>
      </rPr>
      <t xml:space="preserve">: Evidence list worksheet
Use the hyperlinks in the </t>
    </r>
    <r>
      <rPr>
        <i/>
        <sz val="10"/>
        <color theme="1"/>
        <rFont val="Calibri"/>
        <family val="2"/>
      </rPr>
      <t>Link to evidence column</t>
    </r>
    <r>
      <rPr>
        <sz val="10"/>
        <color theme="1"/>
        <rFont val="Calibri"/>
        <family val="2"/>
      </rPr>
      <t xml:space="preserve"> (column E) to navigate to the corresponding evidence list worksheet (EL tab name). The evidence list worksheet has the following columns:
- </t>
    </r>
    <r>
      <rPr>
        <i/>
        <sz val="10"/>
        <color theme="1"/>
        <rFont val="Calibri"/>
        <family val="2"/>
      </rPr>
      <t>No.</t>
    </r>
    <r>
      <rPr>
        <sz val="10"/>
        <color theme="1"/>
        <rFont val="Calibri"/>
        <family val="2"/>
      </rPr>
      <t xml:space="preserve"> (column B) lists the action numbers, which are hyperlinks to the standard worksheet. Hyperlink cells are shaded with a pale yellow colour.
- </t>
    </r>
    <r>
      <rPr>
        <i/>
        <sz val="10"/>
        <color theme="1"/>
        <rFont val="Calibri"/>
        <family val="2"/>
      </rPr>
      <t xml:space="preserve">Evidence </t>
    </r>
    <r>
      <rPr>
        <sz val="10"/>
        <color theme="1"/>
        <rFont val="Calibri"/>
        <family val="2"/>
      </rPr>
      <t xml:space="preserve">(column C) is a free text column to list evidence. 
- </t>
    </r>
    <r>
      <rPr>
        <i/>
        <sz val="10"/>
        <color theme="1"/>
        <rFont val="Calibri"/>
        <family val="2"/>
      </rPr>
      <t xml:space="preserve">Comments </t>
    </r>
    <r>
      <rPr>
        <sz val="10"/>
        <color theme="1"/>
        <rFont val="Calibri"/>
        <family val="2"/>
      </rPr>
      <t xml:space="preserve">(column D) is another free text column to list additional information about the evidence, such as validity dates, or status and location of a document.
Unlike the first option, you can list your evidence in separate rows. You can add more rows if needed. To do this, select the row/s below where you want the new row/s to appear, right click on your mouse and select the Insert Button. To remove rows that are no longer required, select the relevant row/s right click on the mouse and select the Delete Button.
The advantage of listing evidence is separate cells is that you can assign hyperlinks. Hyperlinks allow you to quickly access information available in another file or on a web page.
</t>
    </r>
  </si>
  <si>
    <t>To create a hyperlink, select the relevant cell, right click on your mouse and select the Hyperlink Button. In the Insert Hyperlink Dialogue Box, navigate and select the relevant document you want to link to. Notice that the contents of your cell have changed to a blue coloured font to show that is now a hyperlink. Click on the hyperlink to open the linked file. You can also hyperlink to a web page, such as your organisation's intranet page. In the Insert Hyperlink Dialogue Box, enter the web address in the Address Field located at the bottom of the dialogue box.</t>
  </si>
  <si>
    <r>
      <t xml:space="preserve">· </t>
    </r>
    <r>
      <rPr>
        <i/>
        <sz val="10"/>
        <color theme="1"/>
        <rFont val="Calibri"/>
        <family val="2"/>
      </rPr>
      <t>How do you rate your performance</t>
    </r>
    <r>
      <rPr>
        <sz val="10"/>
        <color theme="1"/>
        <rFont val="Calibri"/>
        <family val="2"/>
      </rPr>
      <t xml:space="preserve"> (column F) requires you to determine whether your health service organisation meets the requirement of the actions. The available evidence should be able to assist you with determining the ratings in this column.
Entries in this column are limited to the following:
- Met
- Mostly met with some exceptions
- Partially met
- Substantially not met
For some actions, 'not applicable' is an option. Actions where not applicable is an option displays a comment box stating the condition when the action may not be applicable.
You can type your rating in this column or use the drop-down list. If there is a spelling mistake or you typed an entry that is not available, an error message shows that the entry is not valid.
· </t>
    </r>
    <r>
      <rPr>
        <i/>
        <sz val="10"/>
        <color theme="1"/>
        <rFont val="Calibri"/>
        <family val="2"/>
      </rPr>
      <t>Estimate of percentage complete</t>
    </r>
    <r>
      <rPr>
        <sz val="10"/>
        <color theme="1"/>
        <rFont val="Calibri"/>
        <family val="2"/>
      </rPr>
      <t xml:space="preserve"> (column G) is linked with entries in the </t>
    </r>
    <r>
      <rPr>
        <i/>
        <sz val="10"/>
        <color theme="1"/>
        <rFont val="Calibri"/>
        <family val="2"/>
      </rPr>
      <t xml:space="preserve">How do you rate your performance </t>
    </r>
    <r>
      <rPr>
        <sz val="10"/>
        <color theme="1"/>
        <rFont val="Calibri"/>
        <family val="2"/>
      </rPr>
      <t xml:space="preserve">column (column F).
A </t>
    </r>
    <r>
      <rPr>
        <i/>
        <sz val="10"/>
        <color theme="1"/>
        <rFont val="Calibri"/>
        <family val="2"/>
      </rPr>
      <t xml:space="preserve">met </t>
    </r>
    <r>
      <rPr>
        <sz val="10"/>
        <color theme="1"/>
        <rFont val="Calibri"/>
        <family val="2"/>
      </rPr>
      <t xml:space="preserve">rating is equivalent to 100%, </t>
    </r>
    <r>
      <rPr>
        <i/>
        <sz val="10"/>
        <color theme="1"/>
        <rFont val="Calibri"/>
        <family val="2"/>
      </rPr>
      <t>mostly met with some exceptions</t>
    </r>
    <r>
      <rPr>
        <sz val="10"/>
        <color theme="1"/>
        <rFont val="Calibri"/>
        <family val="2"/>
      </rPr>
      <t xml:space="preserve"> - 80%, </t>
    </r>
    <r>
      <rPr>
        <i/>
        <sz val="10"/>
        <color theme="1"/>
        <rFont val="Calibri"/>
        <family val="2"/>
      </rPr>
      <t>partially met</t>
    </r>
    <r>
      <rPr>
        <sz val="10"/>
        <color theme="1"/>
        <rFont val="Calibri"/>
        <family val="2"/>
      </rPr>
      <t xml:space="preserve"> - 50% and </t>
    </r>
    <r>
      <rPr>
        <i/>
        <sz val="10"/>
        <color theme="1"/>
        <rFont val="Calibri"/>
        <family val="2"/>
      </rPr>
      <t>substantially not met</t>
    </r>
    <r>
      <rPr>
        <sz val="10"/>
        <color theme="1"/>
        <rFont val="Calibri"/>
        <family val="2"/>
      </rPr>
      <t xml:space="preserve"> - 20%. For some actions that can be rated not applicable, </t>
    </r>
    <r>
      <rPr>
        <i/>
        <sz val="10"/>
        <color theme="1"/>
        <rFont val="Calibri"/>
        <family val="2"/>
      </rPr>
      <t xml:space="preserve">n/a </t>
    </r>
    <r>
      <rPr>
        <sz val="10"/>
        <color theme="1"/>
        <rFont val="Calibri"/>
        <family val="2"/>
      </rPr>
      <t>is displayed.</t>
    </r>
  </si>
  <si>
    <r>
      <t xml:space="preserve">· </t>
    </r>
    <r>
      <rPr>
        <i/>
        <sz val="10"/>
        <color theme="1"/>
        <rFont val="Calibri"/>
        <family val="2"/>
      </rPr>
      <t>Action plan or comments</t>
    </r>
    <r>
      <rPr>
        <sz val="10"/>
        <color theme="1"/>
        <rFont val="Calibri"/>
        <family val="2"/>
      </rPr>
      <t xml:space="preserve"> (column H) is a free text column that allows you to note any tasks that may be needed to complete the action or to include the reasons why an action is rated not applicable.
· </t>
    </r>
    <r>
      <rPr>
        <i/>
        <sz val="10"/>
        <color theme="1"/>
        <rFont val="Calibri"/>
        <family val="2"/>
      </rPr>
      <t xml:space="preserve">Responsible person or area </t>
    </r>
    <r>
      <rPr>
        <sz val="10"/>
        <color theme="1"/>
        <rFont val="Calibri"/>
        <family val="2"/>
      </rPr>
      <t xml:space="preserve">(column I) is another free text column that allows you to add the name of the person or group of people with responsibility for ensuring that action is taken.
· </t>
    </r>
    <r>
      <rPr>
        <i/>
        <sz val="10"/>
        <color theme="1"/>
        <rFont val="Calibri"/>
        <family val="2"/>
      </rPr>
      <t xml:space="preserve">Due date </t>
    </r>
    <r>
      <rPr>
        <sz val="10"/>
        <color theme="1"/>
        <rFont val="Calibri"/>
        <family val="2"/>
      </rPr>
      <t xml:space="preserve">(column J) allows you to add a target date of completion for the action. Entries in this column are limited to dates only.
· </t>
    </r>
    <r>
      <rPr>
        <i/>
        <sz val="10"/>
        <color theme="1"/>
        <rFont val="Calibri"/>
        <family val="2"/>
      </rPr>
      <t>Priority</t>
    </r>
    <r>
      <rPr>
        <sz val="10"/>
        <color theme="1"/>
        <rFont val="Calibri"/>
        <family val="2"/>
      </rPr>
      <t xml:space="preserve"> (column K) allows you to allocate a priority rating to a task. Entries in this column are limited to the following:
- High
- Medium
- Low
· </t>
    </r>
    <r>
      <rPr>
        <i/>
        <sz val="10"/>
        <color theme="1"/>
        <rFont val="Calibri"/>
        <family val="2"/>
      </rPr>
      <t xml:space="preserve">Link to task list </t>
    </r>
    <r>
      <rPr>
        <sz val="10"/>
        <color theme="1"/>
        <rFont val="Calibri"/>
        <family val="2"/>
      </rPr>
      <t>(column L) lists hyperlinks to the task list worksheet. Hyperlink cells are shaded with a pale yellow colour.</t>
    </r>
  </si>
  <si>
    <t>There are two ways to update the task list:
- Option 1: Use the available columns in the standard worksheet
- Option 2: Use the task list worksheet</t>
  </si>
  <si>
    <r>
      <rPr>
        <u/>
        <sz val="10"/>
        <color theme="1"/>
        <rFont val="Calibri"/>
        <family val="2"/>
      </rPr>
      <t>Option 1: Use the available columns in the standard worksheet</t>
    </r>
    <r>
      <rPr>
        <sz val="10"/>
        <color theme="1"/>
        <rFont val="Calibri"/>
        <family val="2"/>
      </rPr>
      <t xml:space="preserve">
Columns H to K in the standard worksheet relates to the task list to meet the requirements of the actions. The disadvantage of listing tasks in the standard worksheet is that you are limited to updating information within a single row.
</t>
    </r>
    <r>
      <rPr>
        <u/>
        <sz val="10"/>
        <color theme="1"/>
        <rFont val="Calibri"/>
        <family val="2"/>
      </rPr>
      <t>Option 2: Use the task list worksheet</t>
    </r>
    <r>
      <rPr>
        <sz val="10"/>
        <color theme="1"/>
        <rFont val="Calibri"/>
        <family val="2"/>
      </rPr>
      <t xml:space="preserve">
Hide columns H to K in the standard worksheet by clicking on the Hide Button located above column L.
Use the hyperlinks in the </t>
    </r>
    <r>
      <rPr>
        <i/>
        <sz val="10"/>
        <color theme="1"/>
        <rFont val="Calibri"/>
        <family val="2"/>
      </rPr>
      <t xml:space="preserve">Link to task list </t>
    </r>
    <r>
      <rPr>
        <sz val="10"/>
        <color theme="1"/>
        <rFont val="Calibri"/>
        <family val="2"/>
      </rPr>
      <t xml:space="preserve">column (column L) to navigate to the corresponding task list worksheet (TL tab name). The task list worksheet has the following columns:
- </t>
    </r>
    <r>
      <rPr>
        <i/>
        <sz val="10"/>
        <color theme="1"/>
        <rFont val="Calibri"/>
        <family val="2"/>
      </rPr>
      <t xml:space="preserve">No. </t>
    </r>
    <r>
      <rPr>
        <sz val="10"/>
        <color theme="1"/>
        <rFont val="Calibri"/>
        <family val="2"/>
      </rPr>
      <t xml:space="preserve">(column B) lists the action numbers, which are hyperlinks to the standard worksheet. Hyperlink cells are shaded with a pale yellow colour.
- </t>
    </r>
    <r>
      <rPr>
        <i/>
        <sz val="10"/>
        <color theme="1"/>
        <rFont val="Calibri"/>
        <family val="2"/>
      </rPr>
      <t xml:space="preserve">Action plan or comments </t>
    </r>
    <r>
      <rPr>
        <sz val="10"/>
        <color theme="1"/>
        <rFont val="Calibri"/>
        <family val="2"/>
      </rPr>
      <t xml:space="preserve">(column C) is the equivalent of column H in the standard worksheet.
- </t>
    </r>
    <r>
      <rPr>
        <i/>
        <sz val="10"/>
        <color theme="1"/>
        <rFont val="Calibri"/>
        <family val="2"/>
      </rPr>
      <t xml:space="preserve">Responsible person or area </t>
    </r>
    <r>
      <rPr>
        <sz val="10"/>
        <color theme="1"/>
        <rFont val="Calibri"/>
        <family val="2"/>
      </rPr>
      <t xml:space="preserve">(column D) is the equivalent of column I in the standard worksheet.
- </t>
    </r>
    <r>
      <rPr>
        <i/>
        <sz val="10"/>
        <color theme="1"/>
        <rFont val="Calibri"/>
        <family val="2"/>
      </rPr>
      <t xml:space="preserve">Due date </t>
    </r>
    <r>
      <rPr>
        <sz val="10"/>
        <color theme="1"/>
        <rFont val="Calibri"/>
        <family val="2"/>
      </rPr>
      <t xml:space="preserve">(column E) is the equivalent of column J in the standard worksheet.
- </t>
    </r>
    <r>
      <rPr>
        <i/>
        <sz val="10"/>
        <color theme="1"/>
        <rFont val="Calibri"/>
        <family val="2"/>
      </rPr>
      <t xml:space="preserve">Priority </t>
    </r>
    <r>
      <rPr>
        <sz val="10"/>
        <color theme="1"/>
        <rFont val="Calibri"/>
        <family val="2"/>
      </rPr>
      <t xml:space="preserve">(column F) is the equivalent of column K in the standard worksheet.
Unlike the first option, you can list tasks in separate rows. You can add more rows if needed. To do this, select the row/s below where you want the new row/s to appear, right click on your mouse and select the Insert Button. To remove rows that are no longer required, select the relevant row/s right click on the mouse and select the Delete Button.
</t>
    </r>
  </si>
  <si>
    <t>The overview of progress worksheet</t>
  </si>
  <si>
    <r>
      <t xml:space="preserve">This worksheet provides a summary report on the percentage completion for each action.
</t>
    </r>
    <r>
      <rPr>
        <u/>
        <sz val="10"/>
        <color theme="1"/>
        <rFont val="Calibri"/>
        <family val="2"/>
      </rPr>
      <t>You do not need to enter any information in this worksheet. The worksheet is password protected.</t>
    </r>
    <r>
      <rPr>
        <sz val="10"/>
        <color theme="1"/>
        <rFont val="Calibri"/>
        <family val="2"/>
      </rPr>
      <t xml:space="preserve"> The 'Overview of Progress' worksheet is populated automatically based on the entries from the individual NSQHS Standards worksheets.
The buttons located at the top of the worksheet helps with navigating to the corresponding standard.
Each standard has a table of actions. The table has the following headings:
· </t>
    </r>
    <r>
      <rPr>
        <i/>
        <sz val="10"/>
        <color theme="1"/>
        <rFont val="Calibri"/>
        <family val="2"/>
      </rPr>
      <t xml:space="preserve">Action </t>
    </r>
    <r>
      <rPr>
        <sz val="10"/>
        <color theme="1"/>
        <rFont val="Calibri"/>
        <family val="2"/>
      </rPr>
      <t xml:space="preserve">(column B) lists the action numbers, which are hyperlinks to the standard worksheet.
· </t>
    </r>
    <r>
      <rPr>
        <i/>
        <sz val="10"/>
        <color theme="1"/>
        <rFont val="Calibri"/>
        <family val="2"/>
      </rPr>
      <t xml:space="preserve">% column </t>
    </r>
    <r>
      <rPr>
        <sz val="10"/>
        <color theme="1"/>
        <rFont val="Calibri"/>
        <family val="2"/>
      </rPr>
      <t>(columns C to N) shows the percentage of completion for each action in figures (column C) and as traffic-light colour shaded cells (columns D to N).
At the end of each standard table is a summary table which shows the number and percentage of actions met and not met; and not applicable for some standards.
A few summary tables are located at the right side of the worksheet:
· Number of actions updated against the number of actions in the NSQHS Standards
· Summary of actions met, not met and not applicable in raw figures and in percent figures</t>
    </r>
  </si>
  <si>
    <t>Printing</t>
  </si>
  <si>
    <t>A3 size paper: The standard worksheet, as a default, prints on A3 paper to accommodate all the columns available.
A4 size paper: The overview of progress, task list and evidence list worksheets print on A4 paper.</t>
  </si>
  <si>
    <t>Things that you need to avoid doing in the monitoring tool</t>
  </si>
  <si>
    <t xml:space="preserve">· Do not delete worksheets. You can hide nonessential worksheets.
· Do not rename worksheets. This breaks hyperlinks.
· Do not delete rows for hyperlinked cells shaded with a pale yellow colour. This also breaks hyperlinks.
· Do not delete hyperlinks. Again, this breaks hyperlinks from that cell.
· Do not sort columns. It affects the placement of hyperlinks.
· Try not to overwrite the formula in the estimate percentage complete column. This happens when you manually change the percent value in that column. When this happens, the column is no longer linked with the 'How do you rate your performance?' column.
· Do not forget to backup your monitoring tool.
</t>
  </si>
  <si>
    <t>For advice on implementing the National Clinical Trials Governance Framework please contact the Clinical Trials Policy Team: ClinicalTrialsPolicy@health.gov.au                                                                                                                                                                      For advice on implementing the NSQHS Standards please contact the Advice Centre:
· Phone: 1800 304 056
· Email: AdviceCentre@safetyandquality.gov.au</t>
  </si>
  <si>
    <t>Based on the NCTGF Standards, Feb 2022</t>
  </si>
  <si>
    <t>Met</t>
  </si>
  <si>
    <t>Mostly met with some exceptions</t>
  </si>
  <si>
    <t>Partially met</t>
  </si>
  <si>
    <t>Substantially not met</t>
  </si>
  <si>
    <t>Not applicable</t>
  </si>
  <si>
    <t>Clinical Governance Standard</t>
  </si>
  <si>
    <t>High</t>
  </si>
  <si>
    <t>Medium</t>
  </si>
  <si>
    <t>Low</t>
  </si>
  <si>
    <t>No.</t>
  </si>
  <si>
    <t>Actions</t>
  </si>
  <si>
    <t>Reflective questions</t>
  </si>
  <si>
    <t>Examples of evidence - select only evidence that are currently in use</t>
  </si>
  <si>
    <t>Link to evidence</t>
  </si>
  <si>
    <t>How do you rate your performance?</t>
  </si>
  <si>
    <t>Estimate % of complete</t>
  </si>
  <si>
    <t>Action plan or comments</t>
  </si>
  <si>
    <t>Responsible person or area</t>
  </si>
  <si>
    <t>Due date</t>
  </si>
  <si>
    <t>Priority</t>
  </si>
  <si>
    <t>Link to task list</t>
  </si>
  <si>
    <t>Governance, leadership and culture</t>
  </si>
  <si>
    <t xml:space="preserve">The governing body:
a. Provides leadership to develop a culture of safety and quality improvement, and satisfies itself that this culture exists within the organisation
b. Provides leadership to ensure partnering with patients, carers and consumers
c. Sets priorities and strategic directions for safe and high-quality clinical care, and ensures that these are communicated effectively to the workforce and the community
d. Endorses the organisation’s clinical governance framework
e. Ensures that roles and responsibilities are clearly defined for the governing body, management, clinicians and the workforce 
f. Monitors the action taken as a result of analyses of clinical incidents
g. Reviews reports and monitors the organisation’s progress on safety and quality performance
</t>
  </si>
  <si>
    <t>How does the governing body understand and promote safety and quality within the health service organisation?
How does the governing body set strategic direction, and define safety and quality roles and responsibilities within the health service organisation?
What information does the governing body use to monitor progress and report on strategies for safe and high-quality clinical care?</t>
  </si>
  <si>
    <t>• Policy documents that describe the
– roles and responsibilities of the governing body
– health service organisation’s clinical governance framework
– processes for partnering with consumers
• Strategic, business or risk management plans that describe the priorities and strategic directions for safe and high-quality clinical care that are endorsed by the governing body
• Committee and meeting records in which clinical governance, leadership, safety and quality
culture, or partnering with consumers are discussed
• Attestation Statement which documents that the National Clinical Trials Governance Framework is endorsed by the governing body and implemented in the health service organisation and publicly available on the health service organisation’s website
• Organisational charts with descriptors for key positions including terms of reference for committees 
• Terms of reference or letters of appointment to the governing body that describes members’ clinical trial roles and functions
• Workforce survey
• Cultural assessment tool used by the health service organisation and reports of assessment conducted
• Communication with the clinical trial workforce and consumers on the health service organisation’s clinical governance framework for safety and quality performance
• Additional examples of evidence include, but are not limited to: a patient safety framework, corporate policies and guidelines; delegations of authority; clinical department standard operating procedures and policies; code of conduct; HREC and research office policies and processes; high level committee terms of reference and meeting papers; clinical council and or senior leadership team meeting minutes and a selection of position descriptions.
Metrics that require to be reported and reviewed quarterly:
1. Number of new trials and breakdown by trial phase, and by sponsor type
2. Overall study start-up timeline ( regulatory timeline)
3. HREC and site authorisation approval timeline
4. HREC approval timeline
5. SSA (local site authorisation) timeline
6. Overall trial recruitment: actual and planned number of participants recruited
7. Site recruitment: actual and planned number of participants recruited
8. Total inbound(internal and external) investment annually
In addition to the required operational metrics, additional metrics may also be collected for local quality improvement purposes such as:
• Number of new enrolments to clinical trials by clinical trial and trial unit for the reporting period and year to date 
• Number and median calendar days from HREC approval to site-specific assessment submission year to date (include trial type [i.e. multi-centre clinical trials approved via the NMA scheme]) 
• Median calendar days from local site-specific assessment submission to authorisation by clinical trial 
• Number of trials pending site authorisation by reporting period and/or year to date 
• Median calendar days from recruitment open date to first participant on trial by clinical trial and trial unit for the reporting period and/or year to date 
• Median calendar days from recruitment open date to first participant on trial by clinical trial and trial unit for the reporting period and/or year to date
• Proportion of enrolments to total Full Time Equivalent (FTE) trial coordinator or staff member with functions undertaking trial recruitment for the reporting period and/or year to date 
• Recruiting to site target by recruiting clinical trial and trial unit for the reporting period and/or year to date
• Clinical trials financial reconciliation by clinical trial and trial unit for the reporting period and/or year to date
• A summary of data collated from clinical trial annual reports; sponsor and regulatory audit reports and reports of clinical incidents that are monitored by managers and the governing body.</t>
  </si>
  <si>
    <t>Click here to navigate to the list of evidence for Action 1.1</t>
  </si>
  <si>
    <t xml:space="preserve">
</t>
  </si>
  <si>
    <t>Click here to navigate to the task list for Action 1.1</t>
  </si>
  <si>
    <t>Organisational leadership</t>
  </si>
  <si>
    <t xml:space="preserve">The health service organisation establishes and maintains a clinical governance framework, and uses the processes within the framework to drive improvements in safety and quality. </t>
  </si>
  <si>
    <t>Does the health service organisation have a documented clinical governance framework?
How is the effectiveness of the clinical governance framework reviewed?</t>
  </si>
  <si>
    <t xml:space="preserve">• Documented operational plan that supports the implementation of the National Clinical Trials Governance Framework
• Code of conduct 
• Terms of Reference for organisational subcommittees such clinical trial sub-group, or interdisciplinary research leadership committee. 
• Documented goals and performance indicators of clinical trial service provision
• Documented organisational clinical trials governance committee structure 
• Findings from clinical trial sponsor or regulatory audit reports 
• Reviews or evaluation reports on the effectiveness of the health service organisation’s clinical trial systems. </t>
  </si>
  <si>
    <t>Click here to navigate to the list of evidence for Action 1.3</t>
  </si>
  <si>
    <t xml:space="preserve">
</t>
  </si>
  <si>
    <t>Click here to navigate to the task list for Action 1.3</t>
  </si>
  <si>
    <t xml:space="preserve">The health service organisation implements and monitors strategies to meet the organisation’s safety and quality priorities for Aboriginal and Torres Strait Islander peoples. </t>
  </si>
  <si>
    <t>What strategies are used to improve outcomes for Aboriginal and Torres Strait Islander patients?
How are these strategies monitored, evaluated and reported?</t>
  </si>
  <si>
    <r>
      <t xml:space="preserve">• Documents that incorporate the priorities and strategies to deliver clinical trial services to meet the priorities of Aboriginal and Torres Strait Islander peoples including but not limited to; Aboriginal Cultural Heritage Policy; Aboriginal Health Guideline that also provides roles and responsibilities of the Aboriginal Hospital Liaison Officers; Aboriginal Health and Reconciliation Action Plan and approach to monitoring implementation of the plan; Aboriginal Health Advisory Group Terms of Reference
• Documented goals and performance indicators of clinical trial services for Aboriginal and Torres Strait Islander health outcomes and targets that are regularly monitored and reported to the governing body 
• Documented workforce training to deliver clinical trial services for Aboriginal and Torres Strait Islander peoples 
</t>
    </r>
    <r>
      <rPr>
        <sz val="10"/>
        <rFont val="Calibri"/>
        <family val="2"/>
      </rPr>
      <t xml:space="preserve">• Committee and meeting records that describe priorities and </t>
    </r>
    <r>
      <rPr>
        <sz val="10"/>
        <color theme="5"/>
        <rFont val="Calibri"/>
        <family val="2"/>
      </rPr>
      <t xml:space="preserve">strategies to deliver clinical trial services </t>
    </r>
    <r>
      <rPr>
        <sz val="10"/>
        <rFont val="Calibri"/>
        <family val="2"/>
      </rPr>
      <t xml:space="preserve">for Aboriginal and Torres Strait Islander peoples </t>
    </r>
    <r>
      <rPr>
        <sz val="10"/>
        <color theme="1"/>
        <rFont val="Calibri"/>
        <family val="2"/>
      </rPr>
      <t xml:space="preserve">
• Examples of specific strategies that have been implemented and, community engagement that has been undertaken to meet the needs of Aboriginal and Torres Strait Islander peoples to access and/or participate in a clinical trial.</t>
    </r>
  </si>
  <si>
    <t>Click here to navigate to the list of evidence for Action 1.4</t>
  </si>
  <si>
    <t>Click here to navigate to the task list for Action 1.4</t>
  </si>
  <si>
    <t>The health service organisation or trial site considers the safety and quality of health care for patients in its business decision making.</t>
  </si>
  <si>
    <t>How are patient safety and quality issues considered when making business decisions?
How are decisions about patient safety and quality of care documented?</t>
  </si>
  <si>
    <t xml:space="preserve">• Strategic plans, operational plans or business plans that are inclusive of clinical trial services and outline the potential impact of decisions to deliver clinical trial services 
• Quality and business improvement plan that operationalises the strategic plan and statement of priorities for the year ahead including but not limited to: operational, safety, risk, and consumer priorities
• Service quality improvement activities such as policies and processes to implement teletrials
• Committee and meeting records for strategic planning committees, finance and planning committees, that show the quality of clinical trial service provision is considered in business decision making 
• Business proposal templates that include consideration for developing and delivering quality clinical trial services at the clinical department levels and across the health service organisation
• A register of safety and quality risks relating to clinical trial service provision that includes actions to manage the identified risks. </t>
  </si>
  <si>
    <t>Click here to navigate to the list of evidence for Action 1.5</t>
  </si>
  <si>
    <t>Click here to navigate to the task list for Action 1.5</t>
  </si>
  <si>
    <t>Clinical leadership</t>
  </si>
  <si>
    <t>Clinical leaders support clinicians to: 
a. Understand and perform their delegated safety and quality roles and responsibilities 
b. Operate within the clinical governance system to improve the safety and quality of health care for patients.</t>
  </si>
  <si>
    <t>How do clinical leaders engage with other clinicians on safety and quality matters?
How does the health service organisation ensure  that the clinical workforce operates within the clinical governance framework?</t>
  </si>
  <si>
    <t>• Policy documents that outline the delegated roles and functions of clinical leaders for delivery and supporting clinical trial services (also relates to Action 1.5, delegated roles and functions of participants in organisational safety and quality structures)
• Employment documents that describe the roles and functions of clinical leaders who undertake roles and functions such as: trial investigators, trial coordinators, trial managers and/or clinical trial pharmacists
• Documented workforce performance appraisals that include feedback to clinical leaders on the performance of their roles and functions as they relate to clinical trial service delivery
• Work force training documents 
• Reviews of workforce performance (individually and collectively) under the National Clinical Trials Governance Framework
• Documented results of audits and actions taken to deal with any identified issues (also relates to Action 1.20, safety and quality training).</t>
  </si>
  <si>
    <t>Click here to navigate to the list of evidence for Action 1.6</t>
  </si>
  <si>
    <t>Click here to navigate to the task list for Action 1.6</t>
  </si>
  <si>
    <t>Patient safety and quality systems</t>
  </si>
  <si>
    <t>Policies and procedures</t>
  </si>
  <si>
    <t xml:space="preserve">The health service organisation uses a risk management approach to: 
a. Set out, review, and maintain the currency and effectiveness of, clinical trial policies, procedures and protocols 
b. Monitor and take action to improve adherence to clinical trial policies, procedures and protocols 
c. Review compliance with legislation, regulation and jurisdictional requirements. </t>
  </si>
  <si>
    <t>How does the health service organisation ensure that its policy documents are current, comprehensive and effective?
How does the health service organisation ensure that its policy documents comply with legislation, regulation, and state or territory requirements?</t>
  </si>
  <si>
    <t>• Documented processes for developing, authorising, and monitoring the implementation of the health service organisation’s policy documents relating to clinical trial service provision
• Register of policy document reviews, including the date of effect, dates that policy documents were amended and a prioritised schedule for review 
• Examples of policy documents that have been reviewed in response to identified risks, or changes in legislation, regulation or best practice 
• Guidance on standard risk wording for patient information sheets and consent forms (PICF)
• Committee and meeting records that describe the clinical trial service governance structure, including delegations and roles and functions for overseeing the development of policy documents 
• Results from workforce surveys and feedback on policy documents 
• Communication with the workforce on new or updated policy documents 
• Training documents on new or amended policy documents, or use of policy documents.</t>
  </si>
  <si>
    <t>Click here to navigate to the list of evidence for Action 1.7</t>
  </si>
  <si>
    <t>Click here to navigate to the task list for Action 1.7</t>
  </si>
  <si>
    <t xml:space="preserve">Measurement and quality improvement </t>
  </si>
  <si>
    <t xml:space="preserve">The health service organisation uses organisation-wide quality improvement systems that: 
a. Identify safety and quality measures, and monitor and report performance and outcomes 
b. Identify areas for improvement in clinical trials safety and quality 
c. Implement and monitor safety and quality improvement strategies 
d. Involve consumers and the workforce in the review of safety and quality performance and systems. </t>
  </si>
  <si>
    <t>How does the quality improvement system reflect the health service organisation’s safety and quality priorities and strategic direction?
How does the health service organisation identify and document safety and quality risks?
What processes are used to ensure that the actions taken to manage identified risks are effective?</t>
  </si>
  <si>
    <t xml:space="preserve">• Policy documents that describe the process for monitoring the quality of clinical trial service provision 
• Feedback from the workforce about the use of clinical trial operational performance data
• Feedback from consumers about their involvement in the review of safety and quality performance data 
• Quality improvement plan that includes actions to deal with identified risks and issues as they arise 
• Examples of specific improvement activities that have been implemented and evaluated 
• Committee and meeting records in which reports, presentations, and performance data are regularly reviewed and reported to the governing body or relevant committees 
• Audit report from regulatory agencies and trial sponsor organisations, presentations and analysis of quality performance data
• Documented national quality performance measures such as 
o number of new trials and breakdown by trial phase, and by sponsor type
o overall study start-up timeline (regulatory timeline) 
o ethics and governance approval timeline
o Human Research Ethics Committee (HREC) decision approval timeline
o SSA/site assessment timeline
o trial recruitment: actual and planned number of participants recruited
o site recruitment: actual and planned number of participants recruited
o total inbound (internal and external) investment annually
Additional metrics may also be collected for local quality improvement purposes such as38: 
• Number of new enrolments to clinical trials by clinical trial and trial unit for the reporting period and year to date 
• Number and median calendar days from HREC approval to RO submission year to date (report by trial type, i.e. multi-centre trials approved via the NMA scheme)
• Median calendar days from local site-specific assessment submission to authorisation by clinical trial 
• Number of trials pending site authorisation by reporting period and/or year to date
• Median calendar days from recruitment open date to first participant on trial by clinical trial and trial unit for the reporting period and/or year to date 
• Median calendar days from recruitment open date to first participant on trial by clinical trial and trial unit for the reporting period and/or year to date
• Proportion of enrolments to total Full Time Equivalent (FTE) trial coordinator or staff member with functions undertaking trial recruitment for the reporting period and/or year to date 
• Recruiting to site target by recruiting clinical trial and trial unit for the reporting period and/or year to date
• Clinical trials financial reconciliation by clinical trial and trial unit for the reporting period and/or year to date. </t>
  </si>
  <si>
    <t>Click here to navigate to the list of evidence for Action 1.8</t>
  </si>
  <si>
    <t>Click here to navigate to the task list for Action 1.8</t>
  </si>
  <si>
    <t>The health service organisation ensures that timely reports on safety and quality systems and performance are provided to:
a. The governing body
b. The workforce
c. Consumers and the local community
d. Other relevant health service organisations</t>
  </si>
  <si>
    <t>What processes are used to ensure that key stakeholders are provided with accurate and  timely information about safety and quality performance?</t>
  </si>
  <si>
    <t>• Reports on safety and quality performance data that are provided to the governing body, managers, committees, the workforce or consumers
• Committee and meeting records in which information on safety and quality indicators,
data or recommendations by the governing body are discussed
• Committee and meeting records in which the appropriateness and accessibility of the
health service organisation’s safety and quality performance information are discussed
• Communication strategy that describes processes for disseminating information on safety and
quality performance to the community
• Communication with the workforce and consumers on the health service organisation’s
safety and quality performance
• Records of safety and quality performance information published in annual reports,
newsletters or other local media
• Reporting templates and calendars
• Reports provided to external organisations.</t>
  </si>
  <si>
    <t>Click here to navigate to the list of evidence for Action 1.9</t>
  </si>
  <si>
    <t>Click here to navigate to the task list for Action 1.9</t>
  </si>
  <si>
    <t>Risk management</t>
  </si>
  <si>
    <t xml:space="preserve">The health service organisation: 
a. Identifies and documents organisational risks
b. Uses clinical and other data collections to support risk assessments
c. Acts to reduce risks
d. Regularly reviews and acts to improve the effectiveness of the risk management system
e. Reports on risks to the workforce and consumers
f. Plans for, and manages, internal and external emergencies and disasters. </t>
  </si>
  <si>
    <t>How does the health service organisation identify and document risk?
What processes does the health service organisation use to set priorities for, and manage, risks?
How does the health service organisation use the risk management system to improve safety and quality?</t>
  </si>
  <si>
    <t xml:space="preserve">• Policy documents that describe the processes for implementing and monitoring the risk management system 
• Risk register that includes actions to manage identified risks relating to clinical trial service provision
• Reports on safety and quality data that are analysed to identify and monitor clinical trial service operational risks 
• Feedback from the workforce on safety and quality risks relating to clinical trial service provision, and the effectiveness of the risk management system 
• Committee and meeting records regarding oversight of the risk management system, or the review of other data collections relating to clinical trial services
• Committee and meeting records in which risk, and the appropriateness and accessibility of safety and quality performance information have been discussed 
• Communication with the workforce and consumers on risks and risk management 
• Records of safety and quality performance information published in annual reports, newsletters, newspaper articles, radio items, websites or other local media 
• Business continuity plan, or emergency and disaster management plan 
• Training documents relating to risk management, and the management of emergencies and disasters, including evacuation and emergency drills. </t>
  </si>
  <si>
    <t>Click here to navigate to the list of evidence for Action 1.10</t>
  </si>
  <si>
    <t>Click here to navigate to the task list for Action 1.10</t>
  </si>
  <si>
    <t>Incident management systems and open disclosure</t>
  </si>
  <si>
    <t>The health service organisation or trial site has organisation-wide incident management information management and investigation systems, and: 
a. Supports the workforce to recognise and report incidents
b. Supports patients, carers and families to communicate concerns or incidents
c. Involves the workforce and consumers in the review of incidents 
d. Provides timely feedback on the analysis of incidents to the governing body, the workforce and consumers 
e. Uses the information from the analysis of incidents to improve safety and quality 
f. Incorporates risks identified in the analysis of incidents into the risk management system
g. Regularly reviews and acts to improve the effectiveness the incident management system and investigation systems.</t>
  </si>
  <si>
    <t>How does the health service organisation identify and manage incidents?
How are the workforce and consumers involved in reviewing incidents?
How is the incident management and investigation system used to improve safety and quality?</t>
  </si>
  <si>
    <t xml:space="preserve">• An accessible incident reporting system
• Safety and quality performance data that includes the actions taken following review of incidents that occur 
• Policy documents for reporting, investigating and managing clinical incidents 
• Information on clinical incidents and near misses, and the actions taken to manage identified risks that are incorporated into the health service organisation’s risk management system or quality improvement plan 
• Committee and meeting records that describe the incident management and investigation system, and the strategies and actions to reduce risk 
• Information and resources that support the workforce and consumers to report clinical incidents 
• Clinical incident reporting forms and tools that are accessible to the workforce and consumers 
• Feedback from the workforce and consumers regarding their involvement in the review and analysis of organisational safety and quality performance data 
• Results of completed clinical incident investigations and examples of specific improvement activities that have been implemented and evaluated to reduce the risk of incidents identified through the incident management and investigation system. </t>
  </si>
  <si>
    <t>Click here to navigate to the list of evidence for Action 1.11</t>
  </si>
  <si>
    <t>Click here to navigate to the task list for Action 1.11</t>
  </si>
  <si>
    <t xml:space="preserve">The health service organisation: 
a. Uses an open disclosure program that is consistent with the Australian Open Disclosure Framework45
b. Monitors and acts to improve the effectiveness of open disclosure processes. </t>
  </si>
  <si>
    <t>How are clinicians trained and supported to discuss with patients incidents that caused harm?
How is information from the open disclosure program used to improve safety and quality?</t>
  </si>
  <si>
    <t>• Policy documents that are consistent with the principles and processes outlined in the Australian Open Disclosure Framework
• Reports on open disclosure that are produced by the health service organisation 
• Information and data on open disclosure presented to the governing body and relevant committees 
• Committee and meeting records about issues and outcomes relating to open disclosure 
• Evidence of open disclosure training for management of high-level adverse events for clinical trial investigators.</t>
  </si>
  <si>
    <t>Click here to navigate to the list of evidence for Action 1.12</t>
  </si>
  <si>
    <t>Click here to navigate to the task list for Action 1.12</t>
  </si>
  <si>
    <t xml:space="preserve">Feedback and complaints management </t>
  </si>
  <si>
    <t>The health service organisation: 
a. Has processes to seek regular feedback from patients, carers and families about their experiences and outcomes of care
b. Has processes to regularly seek feedback from the workforce on their understanding and use of safety and quality systems 
c. Uses this information to improve safety and quality systems.</t>
  </si>
  <si>
    <t>How does the health service organisation collect patient experience feedback?
How does the health service organisation collect feedback from the workforce?
How are patient experience data and workforce feedback used to improve safety and quality?</t>
  </si>
  <si>
    <t>• Data collection tools for collecting clinical trial workforce, trial sponsor, trial participants their carers, and family feedback 
• Committee or meeting records about the selection of patient experience questions, and review of clinical trial workforce, trial sponsor and trial participant and their carer and family feedback.</t>
  </si>
  <si>
    <t>Click here to navigate to the list of evidence for Action 1.13</t>
  </si>
  <si>
    <t>Click here to navigate to the task list for Action 1.13</t>
  </si>
  <si>
    <t xml:space="preserve">The health service organisation or trial site has a complaints management system, and: 
a. Encourages and supports patients, carers and families, and the workforce to report complaints 
b. Involves the workforce and consumers in the review of complaints 
c. Resolves complaints in a timely way 
d.Provides timely feedback to the governing body, the workforce and consumers on the analysis of complaints and actions taken
e. Uses information from the analysis of complaints to inform improvements in safety and quality systems 
f. Records the risks identified from the analysis of complaints in the risk management system 
g. Regularly reviews and acts to improve the effectiveness of the complaints management system. </t>
  </si>
  <si>
    <t>What processes are used to ensure that complaints are received, reviewed and resolved in a timely manner?
How are complaints data used to improve safety and quality?
What processes are used to review the effectiveness of the complaints management system?</t>
  </si>
  <si>
    <t xml:space="preserve">• Policy documents that describe the processes for recording, managing and reporting complaints 
• Complaints register that includes responses and actions to deal with identified issues, and its schedule for review 
• Training documents about the complaints management system 
• Consumer and patient information and resources about the health service organisation’s complaints mechanisms 
• Feedback from the workforce on the effectiveness of the complaints management system 
• Feedback from consumers and carers on the analysis of complaints data 
• Audit results of compliance with complaints management policies 
• Evaluation reports that note the effectiveness of responses and improvements in clinical service delivery 
• Committee and meeting records in which trends in complaints and complaints management are discussed 
• Reports or briefings on complaints provided to the governing body, the workforce or consumers 
• Quality improvement plan that includes actions to deal with issues identified 
• Examples of improvement activities that have been implemented and evaluated.
• Patient feedback guideline for the handling of patient complaints.
• Evidence of data including specific feedback from patients, families and carers, including clinical trial participant experience surveys 
• Welcome guide for patients, families and friends providing information on clinical trial participation. </t>
  </si>
  <si>
    <t>Click here to navigate to the list of evidence for Action 1.14</t>
  </si>
  <si>
    <t>Click here to navigate to the task list for Action 1.14</t>
  </si>
  <si>
    <t>Diversity and high-risk groups</t>
  </si>
  <si>
    <t xml:space="preserve">The health service organisation or trial site: 
a. Identifies the diversity of the consumers using its services 
b. Identifies groups of patients using its services who are at higher risk of harm 
c. Incorporates information on the diversity of its consumers and higher-risk groups into the planning and delivery of care. </t>
  </si>
  <si>
    <t>What are the sociodemographic characteristics of the patient population?
How do these characteristics affect patient risk of harm?
How is this information used to plan service delivery and manage inherent risks for patients?</t>
  </si>
  <si>
    <t>• Demographic data for the health service organisation and community that are used for strategic planning purposes 
• Sample health service user demographic report 
• Organisational risk profile that details patient safety and quality risks, and their potential impact clinical trial participants 
• Results of an assessment or survey of local needs for clinical trial services 
• Consumer and trial participant information that is available in different formats and languages that reflect the diversity of the patient population 
• List of local interpreters or consumer advocacy services, and reports on interpreter use and access 
• Health service organisation representation at local clinical trial network meetings that reflect the local diversity of the patient population 
• Membership of committees with consumer representation that reflect the diversity of the patient population
• Ethics Committee research guidelines that sets out the Ethics Committee’s requirements for the inclusion in research of people who require translated or interpreted information.</t>
  </si>
  <si>
    <t>Click here to navigate to the list of evidence for Action 1.15</t>
  </si>
  <si>
    <t>Click here to navigate to the task list for Action 1.15</t>
  </si>
  <si>
    <t xml:space="preserve">Healthcare records </t>
  </si>
  <si>
    <t xml:space="preserve">The health service organisation or trial site has healthcare records systems that: 
a. Make the healthcare record available to clinicians at the point of care
b. Support the workforce to maintain accurate and complete healthcare records 
c. Comply with security and privacy regulations 
d. Support systematic audit of clinical information 
e. Integrate multiple information systems, where they are used. </t>
  </si>
  <si>
    <t>How does the health service organisation ensure that clinicians have access to accurate and integrated healthcare records?
How does the health service organisation ensure  the privacy and security of healthcare records?</t>
  </si>
  <si>
    <t>• Policy documents on access to the healthcare record for, storage, security, consent and sharing of patient information 
• Audit results of healthcare records for compliance with policies, procedures or protocols on healthcare records management, including access to healthcare records and sharing of information 
• Audit results of the accuracy, integration and currency of healthcare records 
• Observation that healthcare records are accessible at the point of patient care 
• Observation that computer access to electronic records is available to the clinical trial workforce in clinical areas 
• Committee and meeting records in which the governance of the health service organisation’s data and information technology (IT) systems is monitored or discussed 
• Code of conduct that includes privacy and confidentiality of consumer information 
• Signed trial sponsor and clinical trial workforce confidentiality agreements 
• Secure archival storage and disposal systems 
• Observation of secure storage systems in the clinical trial work space 
• Observation that computers are password protected 
• A Standard Operating Procedure that guides the process for checking researchers and their qualifications and a process for recording researcher GCP training (this also relates to Action 1.20)
• Records of ethics approval for research activities that involve sharing patient information 
• Records of education and training of Ethics Committee members and sub-committee members
• Templates for issuing login and password details for electronic healthcare records systems 
• Audit results of the use of a unique identifier in the healthcare records management system 
• Systems in place that enable combining of multiple information systems.</t>
  </si>
  <si>
    <t>Click here to navigate to the list of evidence for Action 1.16</t>
  </si>
  <si>
    <t>Click here to navigate to the task list for Action 1.16</t>
  </si>
  <si>
    <t>Clinical performance and effectiveness</t>
  </si>
  <si>
    <t xml:space="preserve">Safety and quality training </t>
  </si>
  <si>
    <t xml:space="preserve">The health service organisation uses its training systems to: 
a. Assess the competency and training needs of its workforce 
b. Implement a mandatory training program to meet its requirements arising from these standards 
c. Provide access to training to meet its safety and quality training needs 
d. Monitor the workforce’s participation in training. </t>
  </si>
  <si>
    <t>How does the health service organisation test the skills level of the workforce?
What training does the health service organisation provide on safety and quality?
How does the health service organisation identify  workforce training needs to ensure that workforce skills are current and meet the health service organisation’s service delivery requirements?</t>
  </si>
  <si>
    <t xml:space="preserve">• Policy documents relating training requirements within the health service organisation
• GCP training records of health service organisation delegates, trial investigators and the clinical trial workforce 
• Employment records that detail the skills and competencies required of the individuals undertaking clinical trials
• Evidence of the assessment of trial investigators and their trial teams’ needs for education and competency-based training 
• Schedule of clinical trial workforce education and competency-based training 
• Education resources or records of attendance at clinical trial training 
• Audit results of clinical trial inspections relating to GCP training
• Feedback from the clinical trial workforce about their training needs 
• Reviews and evaluation reports of education and training programs 
• Communication to the workforce about training requirements
• Training documents about new clinical trials in emerging procedures and technologies 
• Communication to the workforce that defines the scope of clinical practice in clinical trials of emerging procedures and/or technologies. </t>
  </si>
  <si>
    <t>Click here to navigate to the list of evidence for Action 1.20</t>
  </si>
  <si>
    <t>Click here to navigate to the task list for Action 1.20</t>
  </si>
  <si>
    <t>Safe environment for the delivery of care</t>
  </si>
  <si>
    <t xml:space="preserve">Safe environment </t>
  </si>
  <si>
    <t xml:space="preserve">The health service organisation maximises safety and quality of care: 
a. Through the design of the environment 
b. By maintaining buildings, plant, equipment, utilities, devices and other infrastructure that are fit for purpose. </t>
  </si>
  <si>
    <t>How does the health service organisation ensure that the design of the environment supports the quality of patient care?
How does the health service organisation ensure that buildings and equipment are safe and maintained in good working order?</t>
  </si>
  <si>
    <t>• Policy documents that describe the health service organisation’s requirements for maintaining buildings, plant, equipment, utilities and devices required to deliver clinical trial services
• Strategic plan for facilities and capital works 
• Maintenance schedule for buildings, equipment, utilities and devices 
• Audit results of compliance with maintenance schedules and inspections of equipment 
• Register of equipment that is assigned to meet individual trial participants needs 
• Risk assessment to identify suitability of all new equipment 
• Observation of design and use of the environment to reduce risks relating to self-harm (for example, removal of ligature points, collapsible curtain rails) 
• Observation that the physical environment includes consideration of safety and quality (for example, interview rooms in high-risk areas that have double doors, use of CCTV surveillance, duress alarms, access to security services, a secure environment after hours) 
• Business continuity plan 
• Analysis of incident reports and action taken to deal with issues identified 
• Risk register and quality improvement plan that includes information from an analysis of incidents.</t>
  </si>
  <si>
    <t>Click here to navigate to the list of evidence for Action 1.29</t>
  </si>
  <si>
    <t>Click here to navigate to the task list for Action 1.29</t>
  </si>
  <si>
    <t>The health service organisation demonstrates a welcoming environment that recognises the importance of the cultural beliefs and practices of Aboriginal and Torres Strait Islander peoples.</t>
  </si>
  <si>
    <t>How does the health service organisation make Aboriginal and Torres Strait Islander patients feel welcome and safe when receiving care?
How does the physical environment meet the needs of Aboriginal and Torres Strait Islander patients, carers and families?</t>
  </si>
  <si>
    <t xml:space="preserve">• Policy documents about cultural diversity that deal with the needs of Aboriginal and Torres Strait Islander patients, their carers and families relating to clinical trial services 
• Committee and meeting records that show that the local community provided input about the cultural beliefs and practices of Aboriginal and Torres Strait Islander peoples 
• Availability of an Aboriginal support officer to support Aboriginal and Torres Strait Islander patients participation in clinical trial
• Information brochures that outline the role of the Aboriginal support officer, and the services available to support Aboriginal and Torres Strait Islander patients 
• Results of consumer satisfaction surveys that provide feedback on actions to meet the needs of Aboriginal and Torres Strait Islander patients. </t>
  </si>
  <si>
    <t>Click here to navigate to the list of evidence for Action 1.33</t>
  </si>
  <si>
    <t>Click here to navigate to the task list for Action 1.33</t>
  </si>
  <si>
    <t>List of evidence for the NCTGF Standards, Feb 2022</t>
  </si>
  <si>
    <t>Evidence</t>
  </si>
  <si>
    <t>Comments</t>
  </si>
  <si>
    <t>Evidence A</t>
  </si>
  <si>
    <t>Evidence B</t>
  </si>
  <si>
    <t>Evidence C</t>
  </si>
  <si>
    <t>Evidence D</t>
  </si>
  <si>
    <t>Evidence E</t>
  </si>
  <si>
    <t>Task list for the NCTGF Standards, Feb 2022</t>
  </si>
  <si>
    <t>Due
date</t>
  </si>
  <si>
    <t>Task A</t>
  </si>
  <si>
    <t>Task B</t>
  </si>
  <si>
    <t>Task C</t>
  </si>
  <si>
    <t>Task D</t>
  </si>
  <si>
    <t>Task E</t>
  </si>
  <si>
    <t>Partnering with Consumers Standard</t>
  </si>
  <si>
    <t>Clinical governance and quality improvement systems to support partnering with consumers</t>
  </si>
  <si>
    <t>Integrating clinical governance</t>
  </si>
  <si>
    <t xml:space="preserve">Clinicians use the safety and quality systems from the Clinical Governance Standard when: 
a. Implementing policies and procedures for partnering with consumers 
b. Managing risks associated with partnering with consumers 
c. Identifying training requirements for partnering with patients and consumers. </t>
  </si>
  <si>
    <t>How are the health service organisation’s safety and quality systems used to:
• Support implementation of policies and procedures for partnering with consumers
• Identify and manage risks associated with partnering with consumers
• Identify training requirements for partnering with consumers?</t>
  </si>
  <si>
    <t>Examples of evidence demonstrating governance structures, policies and processes for engaging with consumers to inform clinical services can also be applied to clinical trial service delivery: 
• Policy documents that describe the health service organisation’s processes for partnering with consumers, including the mechanisms available to engage with consumers 
• Financial and physical resources that are available to support consumer participation and input at the governance level 
• Observation of clinicians’ practice that demonstrates use of the health service organisation’s processes for partnering with consumers 
• Records of interviews with clinicians that show that they understand the health service organisation’s processes for partnering with consumers 
• Organisational structure that identifies where and how consumers are engaged 
• Committee and meeting records that show clinician and consumer involvement in the discussion of consumer engagement strategies, including implementing policy, managing risk, and building skills and capacity for partnering with consumers 
• Data from the health service organisation’s risk management and reporting systems on risks associated with partnering with consumers and risk mitigation strategies 
• Training documents that include information on the value of consumer engagement, and the potential roles for consumer partners in clinical governance and strategic leadership 
• Documented examples of consumer engagement in workforce recruitment or review of recruitment processes 
• Feedback from consumers, consumer representatives, consumer organisations and carers on their experience of engagement with the health service organisation in clinical governance.</t>
  </si>
  <si>
    <t>Click here to navigate to the list of evidence for Action 2.1</t>
  </si>
  <si>
    <t>Click here to navigate to the task list for Action 2.1</t>
  </si>
  <si>
    <t>Applying quality improvement systems</t>
  </si>
  <si>
    <t>The health service organisation applies the quality improvement system in the Clinical Governance Standard when: 
a.	Monitoring processes for partnering with consumers 
b.	Implementing strategies to improve processes for partnering with consumers 
c.	Reporting on partnering with consumers.</t>
  </si>
  <si>
    <t>How are the processes for partnering with consumers continuously evaluated and improved?
How are these improvements reported to the governing body, the workforce and consumers?</t>
  </si>
  <si>
    <t xml:space="preserve">• Organisation-wide quality improvement system that includes performance measures for partnering with consumers 
• Audit of health service organisation performance against identified measures for partnering with consumers 
• Results of consumer and carer experience surveys reviewed by the governing body or relevant committees 
• Committee and meeting records in which feedback from consumers and the workforce on the health service organisation’s safety and quality systems are reported 
• Review of the incident monitoring system to identify areas of concern in consumer partnerships 
• Quality improvement plan that includes actions to deal with issues identified 
• Consumer and carer information packages or resources about the health service organisation’s processes for partnering with consumers 
• Examples of improvement activities that have been implemented and evaluated to maximise the engagement of patients and consumers 
• Reports on safety and quality performance that are published in annual reports, newsletters, newspaper articles, radio items, websites or other local media 
• Records of focus groups or meetings involving consumers in which the appropriateness and accessibility of safety and quality performance information were discussed 
• Communication with the workforce and consumers about the effectiveness and outcomes of the health service organisation’s consumer partnerships 
• Formal progress reports or evaluation reports provided to members of the health service organisation’s governance committees, leadership team and workforce; consumers; and the wider community 
• Feedback of clinical trial data to consumers
• Feedback from consumers, carers and the workforce on the involvement of consumers in quality improvement systems. </t>
  </si>
  <si>
    <t>Click here to navigate to the list of evidence for Action 2.2</t>
  </si>
  <si>
    <t>Click here to navigate to the task list for Action 2.2</t>
  </si>
  <si>
    <t>Partnering with patients in their own care</t>
  </si>
  <si>
    <t>Healthcare rights and informed consent</t>
  </si>
  <si>
    <t xml:space="preserve">The health service organisation uses a charter of rights that is: 
a. Consistent with the Australian Charter of Healthcare Rights29 
b. Easily accessible for patients, carers, families and consumers. </t>
  </si>
  <si>
    <t>Does the health service organisation have a charter of rights that is consistent with the Australian Charter of Healthcare Rights?
How do patients, carers, families and consumers use the charter at different points throughout their healthcare journey?</t>
  </si>
  <si>
    <t>• Policy documents that describe a charter of rights in clinical trial services 
• Charter of rights that is consistent with the Australian Charter of Healthcare Rights in different languages and formats, consistent with the patient profile 
• Observation that a charter of rights is displayed in areas that are accessible to trial participants and the public 
• Consumer and carer information packages or resources that explain consumer healthcare rights 
• Evidence that patients and carers received information about their healthcare rights and responsibilities, such as audits of patients, interviews or surveys 
• Admission checklist that includes provision and explanation of a charter of rights 
• Feedback from patients and consumers about awareness of the charter of rights.</t>
  </si>
  <si>
    <t>Click here to navigate to the list of evidence for Action 2.3</t>
  </si>
  <si>
    <t>Click here to navigate to the task list for Action 2.3</t>
  </si>
  <si>
    <t xml:space="preserve">The health service organisation ensures that its informed consent processes comply with legislation and best practice. </t>
  </si>
  <si>
    <t>How does the health service organisation ensure that its informed consent policy complies with legislation and best practice?
How does the health service organisation monitor compliance with consent processes?</t>
  </si>
  <si>
    <t xml:space="preserve">• Policy documents relating to obtaining informed consent that reference relevant legislation or best practice 
• Training documents on informed consent processes 
• Standardised consent form that is adopted by the trial sponsor for the clinical trial. The NHMRC recommends using standard consent forms47 
• Audit or sponsor monitoring reports of healthcare records for compliance with informed consent policies, procedures or protocols 
• Audit or sponsor monitoring reports and of healthcare records confirming a record of the consent form is retained in the health service organisation
• Results of trial participant and carer experience surveys, and actions taken to deal with issues identified about informed consent 
• Trial participant information packages or resources about treatment and consent processes that are available for consumers in different formats and languages, consistent with the patient profile 
• Feedback about the consent process from trial participants and carers after treatment. </t>
  </si>
  <si>
    <t>Click here to navigate to the list of evidence for Action 2.4</t>
  </si>
  <si>
    <t>Click here to navigate to the task list for Action 2.4</t>
  </si>
  <si>
    <t xml:space="preserve">The health service organisation has processes to identify:
a.	The capacity of a patient to make decisions about their own care
b.	A substitute decision maker if a patient does not have the capacity to make decisions for themselves. </t>
  </si>
  <si>
    <t>What processes are in place to support clinicians to identify a patient’s capacity to make decisions about their own care?
How are clinicians supported to identify a substitute decision-maker?</t>
  </si>
  <si>
    <t>• Policy documents that reference relevant legislation or best practice relating to the process for obtaining consent in patients with reduced capacity to provide consent
• Training documents relating to the informed consent processes 
• Standardised consent form that is adopted by the trial sponsor for use in clinical trials. The NHMRC recommends using standard consent forms47 
• Audit or sponsor monitoring reports of healthcare records for compliance with informed consent policies, procedures or protocols 
• Audit or sponsor monitoring reports of healthcare records confirming a record of the consent form is retained in the health service organisation.
• Documents such as a checklist to be used to document who the decision maker is and support the decision maker through the consent process.</t>
  </si>
  <si>
    <t>Click here to navigate to the list of evidence for Action 2.5</t>
  </si>
  <si>
    <t>Click here to navigate to the task list for Action 2.5</t>
  </si>
  <si>
    <t>Health literacy</t>
  </si>
  <si>
    <t>Communication that supports effective partnerships</t>
  </si>
  <si>
    <t>The health service organisation uses communication mechanisms that are tailored to the diversity of the consumers who use its services and, where relevant, the diversity of the local community.</t>
  </si>
  <si>
    <t>How are the communication needs of consumers and the community identified?
What strategies are used to tailor communication to meet the needs of a diverse consumer and community population?</t>
  </si>
  <si>
    <t>• Policy documents about communication, including the use of plain language, and addressing the cultural and linguistic diversity of the community that the health service organisation serves 
• Demographic profile or demographic survey for the health service organisation that identifies the diversity of the community it serves 
• Results of a needs assessment project that identifies local health needs 
• Demographic data from external sources that are used for strategic and communication planning to identify the cultural diversity and needs of patients and carers 
• Training documents about cultural awareness and diversity 
• Consumer and carer information packages or resources that are culturally appropriate, and are available in different languages and accessible formats. The Commission supports health service organisations in understanding the value of partnerships with consumers, how to engage with consumers and integrate person-centred approaches. The Commission has developed a range of supportive resources on partnering with consumers and person-centred care:
                        o Australian Charter of Healthcare Rights describes what consumers, or someone they care for, can         expect when receiving health care
                        o Partnering with Consumers in the NSQHS Standards – Partnering with Consumers was introduced in the first edition of the NSQHS Standards and has been expanded in the second edition. Information developed about the Partnering with Consumers Standard, frequently asked questions and other resources
                        o Decision support tools bring together high-quality evidence about particular conditions so that consumers and their healthcare provider can discuss the risks and benefits of different treatment options, explore the consumer’s preferences and share decisions about care
                         o Top Tips for Safe Health Care are designed to help consumers, their families, carers and other support people get the most out of their health care
                         o Health literacy – The Commission has developed a National Statement of Health Literacy, fact sheets and other supportive resources
                         o Tools and resources to support shared decision making between clinicians and consumers. A free e-learning module is also available
                         o Person-centred care and review of attributes of high-performing person-centred organisations provides information about the attributes of high-performing person-centred healthcare organisations
                         o Measuring partnerships with consumers – Resources to help health service organisations and clinicians measure, monitor and improve their approach to partnership with consumers
                         o Australian Hospital Patient Experience Question Set (AHPEQS)
                         o Informed consent – Resources to help consumers, clinicians and health service organisations understand and implement the key principles of informed consent
                         o NHMRC – Toolkit for Consumer and Community Involvement in Health and Medical Research – NHMRC released a suite of resources related to consumer and community involvement in, and tools on five areas
	                      - Expectations and Value – Framework for Effective Consumer and Community Engagement in Research
	                     - Measuring Alignment with Consumer and Community Expectations in Research
	                     - Measuring Effectiveness of Consumer and Community Involvement in Research
	                     - Considering Impact of Research from a Consumer and Community Perspective 
	                     - Self-assessment of Consumer and Community Involvement in Research and expectations of health and medical research
                                 o Australian Clinical Trials Alliance – Consumer Involvement and Engagement Toolkit – The Consumer Involvement and Engagement Toolkit provides practical advice for researchers and research organisations wishing to conduct patient-centred clinical trials. Through the use of an interactive map, the Toolkit provides guidance and tools to help plan, deliver, evaluate and report consumer and community involvement and engagement activities. The Toolkit’s focus is clinical trials, however, much of the content is relevant to other types of health research
                                 o Cancer Australia – Consumer involvement toolkit – Cancer Australia has developed web-based practical tools to assist CEOs and Executives, Service Managers, Health Professionals, Researchers, Policy Makers and Consumers to actively engage with consumers around a shared focus and vision
                                o National Mental Health Commission – Consumer and Carer Engagement: a Practical Guide – This guide attempts to capture the core values and principles around engagement and participation and present these in the form of a practical, good practice guide for use by mental health consumers and carers and by people working within the mental health system at all levels. It provides a clear framework and set of principles for best practice in consumer and carer engagement and participation as well as step-by-step, practical advice on how these principles and values can be put to action
                               o NHMRC – National Institute for Dementia Research – Becoming involved in research – A guide for people living with dementia, their care partners and family members
                               o Australian Hospitals and Health Care Association – Experience Based Co-Design Toolkit 
                               o Monash Partners – Consumer and Community Involvement 
                               o Telethon Kids Institute – Planning for Consumer and Community Participation in Health and Medical Research – A practical guide for health and medical researchers; Consumer and Community Participation in Health and Medical Research – A practical guide for health and medical research organisations
• Feedback from consumers from culturally or linguistically diverse backgrounds during the development or review of information packages or resources 
• Committee and meeting records that show that the health service organisation is represented at local network meetings that reflect the local diversity of the patient population 
• Reports on interpreter use and access 
• Feedback from patients and carers about whether communication processes meet their needs                                               • Observation that clinicians have access to communication resources that provide contact details for support services such as local consumer health advocates, interpreters, or cultural support and liaison services
• Aboriginal Health strategic plan that includes commitment to delivering clinical trial services to meet the priorities of Aboriginal and Torres Strait Islander peoples
• Aboriginal Health Steering Committee to advice on the provision of clinical trial services.</t>
  </si>
  <si>
    <t>Click here to navigate to the list of evidence for Action 2.8</t>
  </si>
  <si>
    <t>Click here to navigate to the task list for Action 2.8</t>
  </si>
  <si>
    <t xml:space="preserve">Where information for patients, carers, families and consumers about health and health services is developed internally, the health service organisation involves consumers in its development and review. </t>
  </si>
  <si>
    <t>How are consumers involved in the development and review of patient information that is developed internally?</t>
  </si>
  <si>
    <t xml:space="preserve">• Committee and meeting records that show consumer involvement in the development and review of clinical trials information in general and clinical trial service information resources 
• Feedback from consumers who have used the health service organisation’s clinical trial information publications 
• Communication with consumers who provided input into the development or review of resources about the types of changes made in response to their feedback. </t>
  </si>
  <si>
    <t>Click here to navigate to the list of evidence for Action 2.9</t>
  </si>
  <si>
    <t>Click here to navigate to the task list for Action 2.9</t>
  </si>
  <si>
    <t xml:space="preserve">The health service organisation supports clinicians to communicate with patients, carers, families and consumers about health and health care so that: 
a. Information is provided in a way that meets the needs of patients, carers, families and consumers 
b. Information provided is easy to understand and use 
c. The clinical needs of patients are addressed while they are in the health service organisation 
d. Information needs regarding their ongoing care are provided on discharge. </t>
  </si>
  <si>
    <t>What processes are used to ensure that the information available for clinicians to give to patients meets the patients’ needs?
How are clinicians supported to meet the information needs of patients for ongoing care on discharge?</t>
  </si>
  <si>
    <t xml:space="preserve">• A register of interpreter and other advocacy and support services available to the clinical trial work force trial participants, their carers and families
• Examples of information materials provided to trial participants and their carers and families that are in plain language, and available in different languages and formats 
• Results of patient and carer experience surveys regarding the information provided 
• Feedback from trial participants and carers about the information communicated to them about the clinical trial. </t>
  </si>
  <si>
    <t>Click here to navigate to the list of evidence for Action 2.10</t>
  </si>
  <si>
    <t>Click here to navigate to the task list for Action 2.10</t>
  </si>
  <si>
    <t>Partnering with consumers in organisational design and governance</t>
  </si>
  <si>
    <t>Partnerships in healthcare governance planning, design, measurement and evaluation</t>
  </si>
  <si>
    <t>The health service organisation works in partnership with patients and consumers to incorporate their views and experiences into training and education for the workforce</t>
  </si>
  <si>
    <t>How are consumers involved in the design and delivery of workforce training and education?</t>
  </si>
  <si>
    <t>• Project plans, communication strategies or consultation plans that describe the involvement of consumers in the development of training curriculums and materials 
• Committee and meeting records in which training curriculums for the workforce were discussed and feedback was provided by consumers 
• Training documents that incorporate trial participants consumers’ views and experiences 
• Records of training or presentations provided to the workforce by consumers 
• Feedback from consumers involved in developing training and education resources for the workforce.</t>
  </si>
  <si>
    <t>Click here to navigate to the list of evidence for Action 2.14</t>
  </si>
  <si>
    <t>Click here to navigate to the task list for Action 2.14</t>
  </si>
  <si>
    <t>Health service organisation:</t>
  </si>
  <si>
    <t>Action</t>
  </si>
  <si>
    <t>% complete</t>
  </si>
  <si>
    <t>Not met</t>
  </si>
  <si>
    <t>Number of actions updated against the number of actions in the NSQHS Standards:</t>
  </si>
  <si>
    <t>No. of actions</t>
  </si>
  <si>
    <t>Actions updated</t>
  </si>
  <si>
    <t>%</t>
  </si>
  <si>
    <t>Total</t>
  </si>
  <si>
    <t>Summary based on the number of actions updated:</t>
  </si>
  <si>
    <t># met</t>
  </si>
  <si>
    <t># not met</t>
  </si>
  <si>
    <t>% met</t>
  </si>
  <si>
    <t>% not met</t>
  </si>
  <si>
    <t># Met</t>
  </si>
  <si>
    <t># Mostly met with some exceptions</t>
  </si>
  <si>
    <t># Partially met</t>
  </si>
  <si>
    <t># Substantially not met</t>
  </si>
  <si>
    <t># Not Applicable</t>
  </si>
  <si>
    <t>% Met</t>
  </si>
  <si>
    <t>% Mostly met with some exceptions</t>
  </si>
  <si>
    <t>% Partially met</t>
  </si>
  <si>
    <t>% Substantially not met</t>
  </si>
  <si>
    <t>% Not Applicable</t>
  </si>
  <si>
    <t>Number of actions</t>
  </si>
  <si>
    <t>Percentage of the overall task</t>
  </si>
  <si>
    <t>No. of actions met</t>
  </si>
  <si>
    <t>Number of actions 'Met'</t>
  </si>
  <si>
    <t>No. of actions not met</t>
  </si>
  <si>
    <t>Number of actions 'Mostly met with some exceptions'</t>
  </si>
  <si>
    <t>No. of not applicable actions</t>
  </si>
  <si>
    <t>Number of actions 'Partially met'</t>
  </si>
  <si>
    <t>Total no. of actions</t>
  </si>
  <si>
    <t>Number of actions 'Substantially not met'</t>
  </si>
  <si>
    <t>Number of actions 'Not Applicable'</t>
  </si>
  <si>
    <t>Total Number of actions</t>
  </si>
  <si>
    <t>Worksheet</t>
  </si>
  <si>
    <t>Action Value</t>
  </si>
  <si>
    <t>Rating</t>
  </si>
  <si>
    <t>Rating value</t>
  </si>
  <si>
    <t>Percent</t>
  </si>
  <si>
    <t>Percent value</t>
  </si>
  <si>
    <t>StartDate</t>
  </si>
  <si>
    <t>Clinical governance standard</t>
  </si>
  <si>
    <t>EndDate</t>
  </si>
  <si>
    <t>Governance</t>
  </si>
  <si>
    <t>A1.01</t>
  </si>
  <si>
    <t>R1.01</t>
  </si>
  <si>
    <t>P1.01</t>
  </si>
  <si>
    <t>A1.02</t>
  </si>
  <si>
    <t>R1.02</t>
  </si>
  <si>
    <t>P1.02</t>
  </si>
  <si>
    <t>A1.03</t>
  </si>
  <si>
    <t>R1.03</t>
  </si>
  <si>
    <t>P1.03</t>
  </si>
  <si>
    <t>A1.04</t>
  </si>
  <si>
    <t>R1.04</t>
  </si>
  <si>
    <t>P1.04</t>
  </si>
  <si>
    <t>A1.05</t>
  </si>
  <si>
    <t>R1.05</t>
  </si>
  <si>
    <t>P1.05</t>
  </si>
  <si>
    <t>A1.06</t>
  </si>
  <si>
    <t>R1.06</t>
  </si>
  <si>
    <t>P1.06</t>
  </si>
  <si>
    <t>A1.07</t>
  </si>
  <si>
    <t>R1.07</t>
  </si>
  <si>
    <t>P1.07</t>
  </si>
  <si>
    <t>A1.08</t>
  </si>
  <si>
    <t>R1.08</t>
  </si>
  <si>
    <t>P1.08</t>
  </si>
  <si>
    <t>A1.09</t>
  </si>
  <si>
    <t>R1.09</t>
  </si>
  <si>
    <t>P1.09</t>
  </si>
  <si>
    <t>A1.10</t>
  </si>
  <si>
    <t>R1.10</t>
  </si>
  <si>
    <t>P1.10</t>
  </si>
  <si>
    <t>A1.11</t>
  </si>
  <si>
    <t>R1.11</t>
  </si>
  <si>
    <t>P1.11</t>
  </si>
  <si>
    <t>A1.12</t>
  </si>
  <si>
    <t>R1.12</t>
  </si>
  <si>
    <t>P1.12</t>
  </si>
  <si>
    <t>A1.13</t>
  </si>
  <si>
    <t>R1.13</t>
  </si>
  <si>
    <t>P1.13</t>
  </si>
  <si>
    <t>A1.14</t>
  </si>
  <si>
    <t>R1.14</t>
  </si>
  <si>
    <t>P1.14</t>
  </si>
  <si>
    <t>A1.15</t>
  </si>
  <si>
    <t>R1.15</t>
  </si>
  <si>
    <t>P1.15</t>
  </si>
  <si>
    <t>A1.16</t>
  </si>
  <si>
    <t>R1.16</t>
  </si>
  <si>
    <t>P1.16</t>
  </si>
  <si>
    <t>A1.17</t>
  </si>
  <si>
    <t>R1.17</t>
  </si>
  <si>
    <t>P1.17</t>
  </si>
  <si>
    <t>A1.18</t>
  </si>
  <si>
    <t>R1.18</t>
  </si>
  <si>
    <t>P1.18</t>
  </si>
  <si>
    <t>A1.19</t>
  </si>
  <si>
    <t>R1.19</t>
  </si>
  <si>
    <t>P1.19</t>
  </si>
  <si>
    <t>A1.20</t>
  </si>
  <si>
    <t>R1.20</t>
  </si>
  <si>
    <t>P1.20</t>
  </si>
  <si>
    <t>A1.21</t>
  </si>
  <si>
    <t>R1.21</t>
  </si>
  <si>
    <t>P1.21</t>
  </si>
  <si>
    <t>Performance management</t>
  </si>
  <si>
    <t>A1.22</t>
  </si>
  <si>
    <t>R1.22</t>
  </si>
  <si>
    <t>P1.22</t>
  </si>
  <si>
    <t>Credentialing and scope of clinical practice</t>
  </si>
  <si>
    <t>A1.23</t>
  </si>
  <si>
    <t>R1.23</t>
  </si>
  <si>
    <t>P1.23</t>
  </si>
  <si>
    <t>A1.24</t>
  </si>
  <si>
    <t>R1.24</t>
  </si>
  <si>
    <t>P1.24</t>
  </si>
  <si>
    <t>Safety and quality roles and responsibilities</t>
  </si>
  <si>
    <t>A1.25</t>
  </si>
  <si>
    <t>R1.25</t>
  </si>
  <si>
    <t>P1.25</t>
  </si>
  <si>
    <t>A1.26</t>
  </si>
  <si>
    <t>R1.26</t>
  </si>
  <si>
    <t>P1.26</t>
  </si>
  <si>
    <t>Evidence-based care</t>
  </si>
  <si>
    <t>A1.27</t>
  </si>
  <si>
    <t>R1.27</t>
  </si>
  <si>
    <t>P1.27</t>
  </si>
  <si>
    <t>Variation in clinical practice and health outcomes</t>
  </si>
  <si>
    <t>A1.28</t>
  </si>
  <si>
    <t>R1.28</t>
  </si>
  <si>
    <t>P1.28</t>
  </si>
  <si>
    <t>A1.29</t>
  </si>
  <si>
    <t>R1.29</t>
  </si>
  <si>
    <t>P1.29</t>
  </si>
  <si>
    <t>A1.30</t>
  </si>
  <si>
    <t>R1.30</t>
  </si>
  <si>
    <t>P1.30</t>
  </si>
  <si>
    <t>A1.31</t>
  </si>
  <si>
    <t>R1.31</t>
  </si>
  <si>
    <t>P1.31</t>
  </si>
  <si>
    <t>A1.32</t>
  </si>
  <si>
    <t>R1.32</t>
  </si>
  <si>
    <t>P1.32</t>
  </si>
  <si>
    <t>A1.33</t>
  </si>
  <si>
    <t>R1.33</t>
  </si>
  <si>
    <t>P1.33</t>
  </si>
  <si>
    <t>Partnering with consumers standard</t>
  </si>
  <si>
    <t>Partnering</t>
  </si>
  <si>
    <t>A2.01</t>
  </si>
  <si>
    <t>R2.01</t>
  </si>
  <si>
    <t>P2.01</t>
  </si>
  <si>
    <t>A2.02</t>
  </si>
  <si>
    <t>R2.02</t>
  </si>
  <si>
    <t>P2.02</t>
  </si>
  <si>
    <t>A2.03</t>
  </si>
  <si>
    <t>R2.03</t>
  </si>
  <si>
    <t>P2.03</t>
  </si>
  <si>
    <t>A2.04</t>
  </si>
  <si>
    <t>R2.04</t>
  </si>
  <si>
    <t>P2.04</t>
  </si>
  <si>
    <t>A2.05</t>
  </si>
  <si>
    <t>R2.05</t>
  </si>
  <si>
    <t>P2.05</t>
  </si>
  <si>
    <t>Sharing decisions and planning care</t>
  </si>
  <si>
    <t>A2.06</t>
  </si>
  <si>
    <t>R2.06</t>
  </si>
  <si>
    <t>P2.06</t>
  </si>
  <si>
    <t>A2.07</t>
  </si>
  <si>
    <t>R2.07</t>
  </si>
  <si>
    <t>P2.07</t>
  </si>
  <si>
    <t>A2.08</t>
  </si>
  <si>
    <t>R2.08</t>
  </si>
  <si>
    <t>P2.08</t>
  </si>
  <si>
    <t>A2.09</t>
  </si>
  <si>
    <t>R2.09</t>
  </si>
  <si>
    <t>P2.09</t>
  </si>
  <si>
    <t>A2.10</t>
  </si>
  <si>
    <t>R2.10</t>
  </si>
  <si>
    <t>P2.10</t>
  </si>
  <si>
    <t>A2.11</t>
  </si>
  <si>
    <t>R2.11</t>
  </si>
  <si>
    <t>P2.11</t>
  </si>
  <si>
    <t>A2.12</t>
  </si>
  <si>
    <t>R2.12</t>
  </si>
  <si>
    <t>P2.12</t>
  </si>
  <si>
    <t>A2.13</t>
  </si>
  <si>
    <t>R2.13</t>
  </si>
  <si>
    <t>P2.13</t>
  </si>
  <si>
    <t>A2.14</t>
  </si>
  <si>
    <t>R2.14</t>
  </si>
  <si>
    <t>P2.14</t>
  </si>
  <si>
    <t>Preventing and controlling infections standard</t>
  </si>
  <si>
    <t>Clinical governance and quality improvement systems are in place to prevent and control infections, and support antimicrobial stewardship and sustainable use of infection prevention and control resources</t>
  </si>
  <si>
    <t>PCI</t>
  </si>
  <si>
    <t>A3.01</t>
  </si>
  <si>
    <t>R3.01</t>
  </si>
  <si>
    <t>P3.01</t>
  </si>
  <si>
    <t>A3.02</t>
  </si>
  <si>
    <t>R3.02</t>
  </si>
  <si>
    <t>P3.02</t>
  </si>
  <si>
    <t xml:space="preserve">Applying quality improvement systems </t>
  </si>
  <si>
    <t>A3.03</t>
  </si>
  <si>
    <t>R3.03</t>
  </si>
  <si>
    <t>P3.03</t>
  </si>
  <si>
    <t>Partnering with consumers</t>
  </si>
  <si>
    <t>A3.04</t>
  </si>
  <si>
    <t>R3.04</t>
  </si>
  <si>
    <t>P3.04</t>
  </si>
  <si>
    <t>Surveillance</t>
  </si>
  <si>
    <t>A3.05</t>
  </si>
  <si>
    <t>R3.05</t>
  </si>
  <si>
    <t>P3.05</t>
  </si>
  <si>
    <t>Infection prevention and control systems</t>
  </si>
  <si>
    <t>Standard and trasmission-based precautions</t>
  </si>
  <si>
    <t>A3.06</t>
  </si>
  <si>
    <t>R3.06</t>
  </si>
  <si>
    <t>P3.06</t>
  </si>
  <si>
    <t>A3.07</t>
  </si>
  <si>
    <t>R3.07</t>
  </si>
  <si>
    <t>P3.07</t>
  </si>
  <si>
    <t>A3.08</t>
  </si>
  <si>
    <t>R3.08</t>
  </si>
  <si>
    <t>P3.08</t>
  </si>
  <si>
    <t>A3.09</t>
  </si>
  <si>
    <t>R3.09</t>
  </si>
  <si>
    <t>P3.09</t>
  </si>
  <si>
    <t>Hand hygiene</t>
  </si>
  <si>
    <t>A3.10</t>
  </si>
  <si>
    <t>R3.10</t>
  </si>
  <si>
    <t>P3.10</t>
  </si>
  <si>
    <t>Aseptic technique</t>
  </si>
  <si>
    <t>A3.11</t>
  </si>
  <si>
    <t>R3.11</t>
  </si>
  <si>
    <t>P3.11</t>
  </si>
  <si>
    <t>Invasive medical devices</t>
  </si>
  <si>
    <t>A3.12</t>
  </si>
  <si>
    <t>R3.12</t>
  </si>
  <si>
    <t>P3.12</t>
  </si>
  <si>
    <t>Clean and safe environment</t>
  </si>
  <si>
    <t>A3.13</t>
  </si>
  <si>
    <t>R3.13</t>
  </si>
  <si>
    <t>P3.13</t>
  </si>
  <si>
    <t>A3.14</t>
  </si>
  <si>
    <t>R3.14</t>
  </si>
  <si>
    <t>P3.14</t>
  </si>
  <si>
    <t>Workforce screening and immunisation</t>
  </si>
  <si>
    <t>A3.15</t>
  </si>
  <si>
    <t>R3.15</t>
  </si>
  <si>
    <t>P3.15</t>
  </si>
  <si>
    <t>Infections in the workforce</t>
  </si>
  <si>
    <t>A3.16</t>
  </si>
  <si>
    <t>R3.16</t>
  </si>
  <si>
    <t>P3.16</t>
  </si>
  <si>
    <t>Reprocessing of reusable equipment and devices</t>
  </si>
  <si>
    <t>A3.17</t>
  </si>
  <si>
    <t>R3.17</t>
  </si>
  <si>
    <t>P3.17</t>
  </si>
  <si>
    <t>Antimicrobial stewardship</t>
  </si>
  <si>
    <t xml:space="preserve">Antimicrobial stewardship </t>
  </si>
  <si>
    <t>A3.18</t>
  </si>
  <si>
    <t>R3.18</t>
  </si>
  <si>
    <t>P3.18</t>
  </si>
  <si>
    <t>A3.19</t>
  </si>
  <si>
    <t>R3.19</t>
  </si>
  <si>
    <t>P3.19</t>
  </si>
  <si>
    <t>Medication safety standard</t>
  </si>
  <si>
    <t>Clinical governance and quality improvement to support medication management</t>
  </si>
  <si>
    <t xml:space="preserve">Integrating clinical governance </t>
  </si>
  <si>
    <t>MedSafety</t>
  </si>
  <si>
    <t>A4.01</t>
  </si>
  <si>
    <t>R4.01</t>
  </si>
  <si>
    <t>P4.01</t>
  </si>
  <si>
    <t>A4.02</t>
  </si>
  <si>
    <t>R4.02</t>
  </si>
  <si>
    <t>P4.02</t>
  </si>
  <si>
    <t>A4.03</t>
  </si>
  <si>
    <t>R4.03</t>
  </si>
  <si>
    <t>P4.03</t>
  </si>
  <si>
    <t>Medicines scope of clinical practice</t>
  </si>
  <si>
    <t>A4.04</t>
  </si>
  <si>
    <t>R4.04</t>
  </si>
  <si>
    <t>P4.04</t>
  </si>
  <si>
    <t>Documentation of patient information</t>
  </si>
  <si>
    <t>Medication reconciliation</t>
  </si>
  <si>
    <t>A4.05</t>
  </si>
  <si>
    <t>R4.05</t>
  </si>
  <si>
    <t>P4.05</t>
  </si>
  <si>
    <t>A4.06</t>
  </si>
  <si>
    <t>R4.06</t>
  </si>
  <si>
    <t>P4.06</t>
  </si>
  <si>
    <t>Adverse drug reactions</t>
  </si>
  <si>
    <t>A4.07</t>
  </si>
  <si>
    <t>R4.07</t>
  </si>
  <si>
    <t>P4.07</t>
  </si>
  <si>
    <t>A4.08</t>
  </si>
  <si>
    <t>R4.08</t>
  </si>
  <si>
    <t>P4.08</t>
  </si>
  <si>
    <t>A4.09</t>
  </si>
  <si>
    <t>R4.09</t>
  </si>
  <si>
    <t>P4.09</t>
  </si>
  <si>
    <t>Continuity of medication management</t>
  </si>
  <si>
    <t>Medication review</t>
  </si>
  <si>
    <t>A4.10</t>
  </si>
  <si>
    <t>R4.10</t>
  </si>
  <si>
    <t>P4.10</t>
  </si>
  <si>
    <t>Information for patients</t>
  </si>
  <si>
    <t>A4.11</t>
  </si>
  <si>
    <t>R4.11</t>
  </si>
  <si>
    <t>P4.11</t>
  </si>
  <si>
    <t>Provision of a medicines list</t>
  </si>
  <si>
    <t>A4.12</t>
  </si>
  <si>
    <t>R4.12</t>
  </si>
  <si>
    <t>P4.12</t>
  </si>
  <si>
    <t>Medication management processes</t>
  </si>
  <si>
    <t>Information and decision support tools for medicines</t>
  </si>
  <si>
    <t>A4.13</t>
  </si>
  <si>
    <t>R4.13</t>
  </si>
  <si>
    <t>P4.13</t>
  </si>
  <si>
    <t>Safe and secure storage and distribution of medicines</t>
  </si>
  <si>
    <t>A4.14</t>
  </si>
  <si>
    <t>R4.14</t>
  </si>
  <si>
    <t>P4.14</t>
  </si>
  <si>
    <t>High-risk medicines</t>
  </si>
  <si>
    <t>A4.15</t>
  </si>
  <si>
    <t>R4.15</t>
  </si>
  <si>
    <t>P4.15</t>
  </si>
  <si>
    <t>Comprehensive care standard</t>
  </si>
  <si>
    <t>Clinical governance and quality improvement to support comprehensive care</t>
  </si>
  <si>
    <t>CompCare</t>
  </si>
  <si>
    <t>A5.01</t>
  </si>
  <si>
    <t>R5.01</t>
  </si>
  <si>
    <t>P5.01</t>
  </si>
  <si>
    <t>A5.02</t>
  </si>
  <si>
    <t>R5.02</t>
  </si>
  <si>
    <t>P5.02</t>
  </si>
  <si>
    <t>A5.03</t>
  </si>
  <si>
    <t>R5.03</t>
  </si>
  <si>
    <t>P5.03</t>
  </si>
  <si>
    <t>Designing systems to deliver comprehensive care</t>
  </si>
  <si>
    <t>A5.04</t>
  </si>
  <si>
    <t>R5.04</t>
  </si>
  <si>
    <t>P5.04</t>
  </si>
  <si>
    <t>Collaboration and teamwork</t>
  </si>
  <si>
    <t>A5.05</t>
  </si>
  <si>
    <t>R5.05</t>
  </si>
  <si>
    <t>P5.05</t>
  </si>
  <si>
    <t>A5.06</t>
  </si>
  <si>
    <t>R5.06</t>
  </si>
  <si>
    <t>P5.06</t>
  </si>
  <si>
    <t>Developing the comprehensive care plan</t>
  </si>
  <si>
    <t>Planning for comprehensive care</t>
  </si>
  <si>
    <t>A5.07</t>
  </si>
  <si>
    <t>R5.07</t>
  </si>
  <si>
    <t>P5.07</t>
  </si>
  <si>
    <t>A5.08</t>
  </si>
  <si>
    <t>R5.08</t>
  </si>
  <si>
    <t>P5.08</t>
  </si>
  <si>
    <t>A5.09</t>
  </si>
  <si>
    <t>R5.09</t>
  </si>
  <si>
    <t>P5.09</t>
  </si>
  <si>
    <t>Screening of risk</t>
  </si>
  <si>
    <t>A5.10</t>
  </si>
  <si>
    <t>R5.10</t>
  </si>
  <si>
    <t>P5.10</t>
  </si>
  <si>
    <t>Clinical assessment</t>
  </si>
  <si>
    <t>A5.11</t>
  </si>
  <si>
    <t>R5.11</t>
  </si>
  <si>
    <t>P5.11</t>
  </si>
  <si>
    <t>A5.12</t>
  </si>
  <si>
    <t>R5.12</t>
  </si>
  <si>
    <t>P5.12</t>
  </si>
  <si>
    <t>A5.13</t>
  </si>
  <si>
    <t>R5.13</t>
  </si>
  <si>
    <t>P5.13</t>
  </si>
  <si>
    <t>Delivering comprehensive care</t>
  </si>
  <si>
    <t>Using the comprehensive care plan</t>
  </si>
  <si>
    <t>A5.14</t>
  </si>
  <si>
    <t>R5.14</t>
  </si>
  <si>
    <t>P5.14</t>
  </si>
  <si>
    <t>Comprehensive care at the end of life</t>
  </si>
  <si>
    <t>A5.15</t>
  </si>
  <si>
    <t>R5.15</t>
  </si>
  <si>
    <t>P5.15</t>
  </si>
  <si>
    <t>A5.16</t>
  </si>
  <si>
    <t>R5.16</t>
  </si>
  <si>
    <t>P5.16</t>
  </si>
  <si>
    <t>A5.17</t>
  </si>
  <si>
    <t>R5.17</t>
  </si>
  <si>
    <t>P5.17</t>
  </si>
  <si>
    <t>A5.18</t>
  </si>
  <si>
    <t>R5.18</t>
  </si>
  <si>
    <t>P5.18</t>
  </si>
  <si>
    <t>A5.19</t>
  </si>
  <si>
    <t>R5.19</t>
  </si>
  <si>
    <t>P5.19</t>
  </si>
  <si>
    <t>A5.20</t>
  </si>
  <si>
    <t>R5.20</t>
  </si>
  <si>
    <t>P5.20</t>
  </si>
  <si>
    <t>Minimising patient harm</t>
  </si>
  <si>
    <t>Preventing and managing pressure injuries</t>
  </si>
  <si>
    <t>A5.21</t>
  </si>
  <si>
    <t>R5.21</t>
  </si>
  <si>
    <t>P5.21</t>
  </si>
  <si>
    <t>A5.22</t>
  </si>
  <si>
    <t>R5.22</t>
  </si>
  <si>
    <t>P5.22</t>
  </si>
  <si>
    <t>A5.23</t>
  </si>
  <si>
    <t>R5.23</t>
  </si>
  <si>
    <t>P5.23</t>
  </si>
  <si>
    <t>Preventing falls and harm from falls</t>
  </si>
  <si>
    <t>A5.24</t>
  </si>
  <si>
    <t>R5.24</t>
  </si>
  <si>
    <t>P5.24</t>
  </si>
  <si>
    <t>A5.25</t>
  </si>
  <si>
    <t>R5.25</t>
  </si>
  <si>
    <t>P5.25</t>
  </si>
  <si>
    <t>A5.26</t>
  </si>
  <si>
    <t>R5.26</t>
  </si>
  <si>
    <t>P5.26</t>
  </si>
  <si>
    <t>Nutrition and hydration</t>
  </si>
  <si>
    <t>A5.27</t>
  </si>
  <si>
    <t>R5.27</t>
  </si>
  <si>
    <t>P5.27</t>
  </si>
  <si>
    <t>A5.28</t>
  </si>
  <si>
    <t>R5.28</t>
  </si>
  <si>
    <t>P5.28</t>
  </si>
  <si>
    <t>Preventing delirium and managing cognitive impairment</t>
  </si>
  <si>
    <t>A5.29</t>
  </si>
  <si>
    <t>R5.29</t>
  </si>
  <si>
    <t>P5.29</t>
  </si>
  <si>
    <t>A5.30</t>
  </si>
  <si>
    <t>R5.30</t>
  </si>
  <si>
    <t>P5.30</t>
  </si>
  <si>
    <t>Predicting, preventing and managing self-harm and suicide</t>
  </si>
  <si>
    <t>A5.31</t>
  </si>
  <si>
    <t>R5.31</t>
  </si>
  <si>
    <t>P5.31</t>
  </si>
  <si>
    <t>A5.32</t>
  </si>
  <si>
    <t>R5.32</t>
  </si>
  <si>
    <t>P5.32</t>
  </si>
  <si>
    <t>Predicting, preventing and managing aggression and violence</t>
  </si>
  <si>
    <t>A5.33</t>
  </si>
  <si>
    <t>R5.33</t>
  </si>
  <si>
    <t>P5.33</t>
  </si>
  <si>
    <t>A5.34</t>
  </si>
  <si>
    <t>R5.34</t>
  </si>
  <si>
    <t>P5.34</t>
  </si>
  <si>
    <t>Minimising restrictive practices: restraint</t>
  </si>
  <si>
    <t>A5.35</t>
  </si>
  <si>
    <t>R5.35</t>
  </si>
  <si>
    <t>P5.35</t>
  </si>
  <si>
    <t>Minimising restrictive practices: seclusion</t>
  </si>
  <si>
    <t>A5.36</t>
  </si>
  <si>
    <t>R5.36</t>
  </si>
  <si>
    <t>P5.36</t>
  </si>
  <si>
    <t>Communicating for safety standard</t>
  </si>
  <si>
    <t>Clinical governance and quality improvement to support effective communication</t>
  </si>
  <si>
    <t>Communicating</t>
  </si>
  <si>
    <t>A6.01</t>
  </si>
  <si>
    <t>R6.01</t>
  </si>
  <si>
    <t>P6.01</t>
  </si>
  <si>
    <t>A6.02</t>
  </si>
  <si>
    <t>R6.02</t>
  </si>
  <si>
    <t>P6.02</t>
  </si>
  <si>
    <t>A6.03</t>
  </si>
  <si>
    <t>R6.03</t>
  </si>
  <si>
    <t>P6.03</t>
  </si>
  <si>
    <t>Organisational processes to support effective communication</t>
  </si>
  <si>
    <t>A6.04</t>
  </si>
  <si>
    <t>R6.04</t>
  </si>
  <si>
    <t>P6.04</t>
  </si>
  <si>
    <t>Correct identification and procedure matching</t>
  </si>
  <si>
    <t>A6.05</t>
  </si>
  <si>
    <t>R6.05</t>
  </si>
  <si>
    <t>P6.05</t>
  </si>
  <si>
    <t>A6.06</t>
  </si>
  <si>
    <t>R6.06</t>
  </si>
  <si>
    <t>P6.06</t>
  </si>
  <si>
    <t>Communication at clinical handover</t>
  </si>
  <si>
    <t>Clinical handover</t>
  </si>
  <si>
    <t>A6.07</t>
  </si>
  <si>
    <t>R6.07</t>
  </si>
  <si>
    <t>P6.07</t>
  </si>
  <si>
    <t>A6.08</t>
  </si>
  <si>
    <t>R6.08</t>
  </si>
  <si>
    <t>P6.08</t>
  </si>
  <si>
    <t>Communication of critical information</t>
  </si>
  <si>
    <t>Communicating critical information</t>
  </si>
  <si>
    <t>A6.09</t>
  </si>
  <si>
    <t>R6.09</t>
  </si>
  <si>
    <t>P6.09</t>
  </si>
  <si>
    <t>A6.10</t>
  </si>
  <si>
    <t>R6.10</t>
  </si>
  <si>
    <t>P6.10</t>
  </si>
  <si>
    <t>Documentation of information</t>
  </si>
  <si>
    <t>A6.11</t>
  </si>
  <si>
    <t>R6.11</t>
  </si>
  <si>
    <t>P6.11</t>
  </si>
  <si>
    <t>Blood management standard</t>
  </si>
  <si>
    <t>Clinical governance and quality improvement to support blood management</t>
  </si>
  <si>
    <t>Blood</t>
  </si>
  <si>
    <t>A7.01</t>
  </si>
  <si>
    <t>R7.01</t>
  </si>
  <si>
    <t>P7.01</t>
  </si>
  <si>
    <t>A7.02</t>
  </si>
  <si>
    <t>R7.02</t>
  </si>
  <si>
    <t>P7.02</t>
  </si>
  <si>
    <t>A7.03</t>
  </si>
  <si>
    <t>R7.03</t>
  </si>
  <si>
    <t>P7.03</t>
  </si>
  <si>
    <t>Prescribing and clinical use of blood and blood products</t>
  </si>
  <si>
    <t>Optimising and conserving patients’ own blood</t>
  </si>
  <si>
    <t>A7.04</t>
  </si>
  <si>
    <t>R7.04</t>
  </si>
  <si>
    <t>P7.04</t>
  </si>
  <si>
    <t>Documenting</t>
  </si>
  <si>
    <t>A7.05</t>
  </si>
  <si>
    <t>R7.05</t>
  </si>
  <si>
    <t>P7.05</t>
  </si>
  <si>
    <t>Prescribing and administering blood and blood products</t>
  </si>
  <si>
    <t>A7.06</t>
  </si>
  <si>
    <t>R7.06</t>
  </si>
  <si>
    <t>P7.06</t>
  </si>
  <si>
    <t>Reporting adverse events</t>
  </si>
  <si>
    <t>A7.07</t>
  </si>
  <si>
    <t>R7.07</t>
  </si>
  <si>
    <t>P7.07</t>
  </si>
  <si>
    <t>A7.08</t>
  </si>
  <si>
    <t>R7.08</t>
  </si>
  <si>
    <t>P7.08</t>
  </si>
  <si>
    <t>Managing the availability and safety of blood and blood products</t>
  </si>
  <si>
    <t>Storing, distributing and tracing blood and blood products</t>
  </si>
  <si>
    <t>A7.09</t>
  </si>
  <si>
    <t>R7.09</t>
  </si>
  <si>
    <t>P7.09</t>
  </si>
  <si>
    <t>Availability of blood</t>
  </si>
  <si>
    <t>A7.10</t>
  </si>
  <si>
    <t>R7.10</t>
  </si>
  <si>
    <t>P7.10</t>
  </si>
  <si>
    <t>Recognising and Responding to Acute Deterioration Standard</t>
  </si>
  <si>
    <t>Clinical governance and quality improvement to support recognition and response systems</t>
  </si>
  <si>
    <t>RR</t>
  </si>
  <si>
    <t>A8.01</t>
  </si>
  <si>
    <t>R8.01</t>
  </si>
  <si>
    <t>P8.01</t>
  </si>
  <si>
    <t>A8.02</t>
  </si>
  <si>
    <t>R8.02</t>
  </si>
  <si>
    <t>P8.02</t>
  </si>
  <si>
    <t>A8.03</t>
  </si>
  <si>
    <t>R8.03</t>
  </si>
  <si>
    <t>P8.03</t>
  </si>
  <si>
    <t>Detecting and recognising acute deterioration, and escalating care</t>
  </si>
  <si>
    <t>Recognising acute deterioration</t>
  </si>
  <si>
    <t>A8.04</t>
  </si>
  <si>
    <t>R8.04</t>
  </si>
  <si>
    <t>P8.04</t>
  </si>
  <si>
    <t>A8.05</t>
  </si>
  <si>
    <t>R8.05</t>
  </si>
  <si>
    <t>P8.05</t>
  </si>
  <si>
    <t>Escalating care</t>
  </si>
  <si>
    <t>A8.06</t>
  </si>
  <si>
    <t>R8.06</t>
  </si>
  <si>
    <t>P8.06</t>
  </si>
  <si>
    <t>A8.07</t>
  </si>
  <si>
    <t>R8.07</t>
  </si>
  <si>
    <t>P8.07</t>
  </si>
  <si>
    <t>A8.08</t>
  </si>
  <si>
    <t>R8.08</t>
  </si>
  <si>
    <t>P8.08</t>
  </si>
  <si>
    <t>A8.09</t>
  </si>
  <si>
    <t>R8.09</t>
  </si>
  <si>
    <t>P8.09</t>
  </si>
  <si>
    <t>Responding to acute deterioration</t>
  </si>
  <si>
    <t>Responding to deterioration</t>
  </si>
  <si>
    <t>A8.10</t>
  </si>
  <si>
    <t>R8.10</t>
  </si>
  <si>
    <t>P8.10</t>
  </si>
  <si>
    <t>A8.11</t>
  </si>
  <si>
    <t>R8.11</t>
  </si>
  <si>
    <t>P8.11</t>
  </si>
  <si>
    <t>A8.12</t>
  </si>
  <si>
    <t>R8.12</t>
  </si>
  <si>
    <t>P8.12</t>
  </si>
  <si>
    <t>A8.13</t>
  </si>
  <si>
    <t>R8.13</t>
  </si>
  <si>
    <t>P8.13</t>
  </si>
  <si>
    <t>Multi-Purpose Services Aged Care Module</t>
  </si>
  <si>
    <t>Consumer dignity and choice</t>
  </si>
  <si>
    <t>MPS Aged Care Module</t>
  </si>
  <si>
    <t>A1_</t>
  </si>
  <si>
    <t>A1</t>
  </si>
  <si>
    <t>RA1_</t>
  </si>
  <si>
    <t>PA1_</t>
  </si>
  <si>
    <t>Services and supports of daily living</t>
  </si>
  <si>
    <t>A2_</t>
  </si>
  <si>
    <t>A2</t>
  </si>
  <si>
    <t>RA2_</t>
  </si>
  <si>
    <t>PA2_</t>
  </si>
  <si>
    <t>A3_</t>
  </si>
  <si>
    <t>A3</t>
  </si>
  <si>
    <t>RA3_</t>
  </si>
  <si>
    <t>PA3_</t>
  </si>
  <si>
    <t>Organisation’s service environment</t>
  </si>
  <si>
    <t>A4_</t>
  </si>
  <si>
    <t>A4</t>
  </si>
  <si>
    <t>RA4_</t>
  </si>
  <si>
    <t>PA4_</t>
  </si>
  <si>
    <t>Human resources</t>
  </si>
  <si>
    <t>A5_</t>
  </si>
  <si>
    <t>A5</t>
  </si>
  <si>
    <t>RA5_</t>
  </si>
  <si>
    <t>PA5_</t>
  </si>
  <si>
    <t>Organisational governance</t>
  </si>
  <si>
    <t>A6_</t>
  </si>
  <si>
    <t>A6</t>
  </si>
  <si>
    <t>RA6_</t>
  </si>
  <si>
    <t>PA6_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</si>
</sst>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mm/yyyy;@"/>
    <numFmt numFmtId="165" formatCode="[$-C09]dd\-mmmm\-yyyy;@"/>
    <numFmt numFmtId="166" formatCode="mmmm\ yyyy"/>
  </numFmts>
  <fonts count="20" x14ac:knownFonts="1">
    <font>
      <sz val="10"/>
      <color theme="1"/>
      <name val="Arial"/>
      <family val="2"/>
    </font>
    <font>
      <sz val="10"/>
      <color theme="1"/>
      <name val="Arial"/>
      <family val="2"/>
    </font>
    <font>
      <sz val="10"/>
      <color rgb="FF0070C0"/>
      <name val="Arial"/>
      <family val="2"/>
    </font>
    <font>
      <sz val="10"/>
      <color theme="1"/>
      <name val="Calibri"/>
      <family val="2"/>
    </font>
    <font>
      <b/>
      <sz val="10"/>
      <color theme="1"/>
      <name val="Calibri"/>
      <family val="2"/>
    </font>
    <font>
      <b/>
      <sz val="10"/>
      <color theme="0"/>
      <name val="Calibri"/>
      <family val="2"/>
    </font>
    <font>
      <sz val="10"/>
      <color theme="0"/>
      <name val="Calibri"/>
      <family val="2"/>
    </font>
    <font>
      <sz val="10"/>
      <color rgb="FF0070C0"/>
      <name val="Calibri"/>
      <family val="2"/>
    </font>
    <font>
      <sz val="8"/>
      <color theme="0"/>
      <name val="Calibri"/>
      <family val="2"/>
    </font>
    <font>
      <sz val="12"/>
      <color theme="1"/>
      <name val="Calibri"/>
      <family val="2"/>
    </font>
    <font>
      <b/>
      <sz val="10"/>
      <color rgb="FF0070C0"/>
      <name val="Calibri"/>
      <family val="2"/>
    </font>
    <font>
      <b/>
      <u/>
      <sz val="10"/>
      <color theme="1"/>
      <name val="Calibri"/>
      <family val="2"/>
    </font>
    <font>
      <i/>
      <sz val="10"/>
      <color theme="1"/>
      <name val="Calibri"/>
      <family val="2"/>
    </font>
    <font>
      <u/>
      <sz val="10"/>
      <color theme="1"/>
      <name val="Calibri"/>
      <family val="2"/>
    </font>
    <font>
      <sz val="20"/>
      <color theme="1"/>
      <name val="Calibri"/>
      <family val="2"/>
    </font>
    <font>
      <b/>
      <sz val="20"/>
      <color rgb="FF0061A3"/>
      <name val="Arial"/>
      <family val="2"/>
      <scheme val="minor"/>
    </font>
    <font>
      <b/>
      <sz val="18"/>
      <color rgb="FF0061A3"/>
      <name val="Arial"/>
      <family val="2"/>
      <scheme val="minor"/>
    </font>
    <font>
      <sz val="10"/>
      <name val="Calibri"/>
      <family val="2"/>
    </font>
    <font>
      <b/>
      <sz val="10"/>
      <name val="Calibri"/>
      <family val="2"/>
    </font>
    <font>
      <sz val="10"/>
      <color theme="5"/>
      <name val="Calibri"/>
      <family val="2"/>
    </font>
  </fonts>
  <fills count="6">
    <fill>
      <patternFill patternType="none"/>
    </fill>
    <fill>
      <patternFill patternType="gray125"/>
    </fill>
    <fill>
      <patternFill patternType="solid">
        <fgColor rgb="FF00B5CC"/>
        <bgColor indexed="64"/>
      </patternFill>
    </fill>
    <fill>
      <patternFill patternType="solid">
        <fgColor rgb="FF0065A4"/>
        <bgColor indexed="64"/>
      </patternFill>
    </fill>
    <fill>
      <patternFill patternType="solid">
        <fgColor theme="0" tint="-0.14999847407452621"/>
        <bgColor indexed="64"/>
      </patternFill>
    </fill>
    <fill>
      <patternFill patternType="solid">
        <fgColor rgb="FFFFFFCC"/>
        <bgColor indexed="64"/>
      </patternFill>
    </fill>
  </fills>
  <borders count="74">
    <border>
      <left/>
      <right/>
      <top/>
      <bottom/>
      <diagonal/>
    </border>
    <border>
      <left style="thin">
        <color theme="0" tint="-0.14996795556505021"/>
      </left>
      <right style="thin">
        <color theme="0" tint="-0.14993743705557422"/>
      </right>
      <top style="thin">
        <color theme="0" tint="-0.14996795556505021"/>
      </top>
      <bottom style="thin">
        <color theme="0" tint="-0.14996795556505021"/>
      </bottom>
      <diagonal/>
    </border>
    <border>
      <left style="thin">
        <color theme="0" tint="-0.14993743705557422"/>
      </left>
      <right style="thin">
        <color theme="0" tint="-0.14993743705557422"/>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top/>
      <bottom style="thin">
        <color theme="0" tint="-0.14996795556505021"/>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style="thin">
        <color theme="0" tint="-0.14996795556505021"/>
      </left>
      <right/>
      <top/>
      <bottom/>
      <diagonal/>
    </border>
    <border>
      <left/>
      <right style="thin">
        <color theme="0" tint="-0.14996795556505021"/>
      </right>
      <top/>
      <bottom/>
      <diagonal/>
    </border>
    <border>
      <left style="thin">
        <color theme="0" tint="-0.14996795556505021"/>
      </left>
      <right/>
      <top/>
      <bottom style="thin">
        <color theme="0" tint="-0.14996795556505021"/>
      </bottom>
      <diagonal/>
    </border>
    <border>
      <left/>
      <right style="thin">
        <color theme="0" tint="-0.14996795556505021"/>
      </right>
      <top/>
      <bottom style="thin">
        <color theme="0" tint="-0.14996795556505021"/>
      </bottom>
      <diagonal/>
    </border>
    <border>
      <left/>
      <right/>
      <top/>
      <bottom style="thin">
        <color theme="0"/>
      </bottom>
      <diagonal/>
    </border>
    <border>
      <left/>
      <right style="thin">
        <color theme="0" tint="-0.14996795556505021"/>
      </right>
      <top/>
      <bottom style="thin">
        <color theme="0"/>
      </bottom>
      <diagonal/>
    </border>
    <border>
      <left/>
      <right/>
      <top style="thin">
        <color theme="0"/>
      </top>
      <bottom style="thin">
        <color theme="0"/>
      </bottom>
      <diagonal/>
    </border>
    <border>
      <left/>
      <right style="thin">
        <color theme="0" tint="-0.14996795556505021"/>
      </right>
      <top style="thin">
        <color theme="0"/>
      </top>
      <bottom style="thin">
        <color theme="0"/>
      </bottom>
      <diagonal/>
    </border>
    <border>
      <left/>
      <right/>
      <top style="thin">
        <color theme="0"/>
      </top>
      <bottom style="thin">
        <color theme="0" tint="-0.14996795556505021"/>
      </bottom>
      <diagonal/>
    </border>
    <border>
      <left/>
      <right style="thin">
        <color theme="0" tint="-0.14996795556505021"/>
      </right>
      <top style="thin">
        <color theme="0"/>
      </top>
      <bottom style="thin">
        <color theme="0" tint="-0.14996795556505021"/>
      </bottom>
      <diagonal/>
    </border>
    <border>
      <left/>
      <right/>
      <top style="thin">
        <color theme="0"/>
      </top>
      <bottom/>
      <diagonal/>
    </border>
    <border>
      <left/>
      <right style="thin">
        <color theme="0" tint="-0.14996795556505021"/>
      </right>
      <top style="thin">
        <color theme="0"/>
      </top>
      <bottom/>
      <diagonal/>
    </border>
    <border>
      <left style="thin">
        <color theme="0" tint="-0.14993743705557422"/>
      </left>
      <right style="thin">
        <color theme="0" tint="-0.14996795556505021"/>
      </right>
      <top style="thin">
        <color theme="0" tint="-0.14996795556505021"/>
      </top>
      <bottom style="thin">
        <color theme="0" tint="-0.14993743705557422"/>
      </bottom>
      <diagonal/>
    </border>
    <border>
      <left/>
      <right/>
      <top style="thin">
        <color theme="0" tint="-0.14996795556505021"/>
      </top>
      <bottom style="thin">
        <color theme="0" tint="-0.14993743705557422"/>
      </bottom>
      <diagonal/>
    </border>
    <border>
      <left/>
      <right style="thin">
        <color theme="0" tint="-0.14993743705557422"/>
      </right>
      <top style="thin">
        <color theme="0" tint="-0.14996795556505021"/>
      </top>
      <bottom style="thin">
        <color theme="0" tint="-0.14993743705557422"/>
      </bottom>
      <diagonal/>
    </border>
    <border>
      <left style="thin">
        <color theme="0" tint="-0.14993743705557422"/>
      </left>
      <right style="thin">
        <color theme="0" tint="-0.14993743705557422"/>
      </right>
      <top/>
      <bottom style="thin">
        <color theme="0" tint="-0.14993743705557422"/>
      </bottom>
      <diagonal/>
    </border>
    <border>
      <left style="thin">
        <color theme="0" tint="-0.14993743705557422"/>
      </left>
      <right/>
      <top style="thin">
        <color theme="0" tint="-0.14993743705557422"/>
      </top>
      <bottom/>
      <diagonal/>
    </border>
    <border>
      <left/>
      <right/>
      <top style="thin">
        <color theme="0" tint="-0.14993743705557422"/>
      </top>
      <bottom/>
      <diagonal/>
    </border>
    <border>
      <left/>
      <right style="thin">
        <color theme="0" tint="-0.14993743705557422"/>
      </right>
      <top style="thin">
        <color theme="0" tint="-0.14993743705557422"/>
      </top>
      <bottom/>
      <diagonal/>
    </border>
    <border>
      <left style="thin">
        <color theme="0" tint="-0.14993743705557422"/>
      </left>
      <right/>
      <top/>
      <bottom style="thin">
        <color theme="0" tint="-0.14993743705557422"/>
      </bottom>
      <diagonal/>
    </border>
    <border>
      <left/>
      <right/>
      <top/>
      <bottom style="thin">
        <color theme="0" tint="-0.14993743705557422"/>
      </bottom>
      <diagonal/>
    </border>
    <border>
      <left/>
      <right style="thin">
        <color theme="0" tint="-0.14993743705557422"/>
      </right>
      <top/>
      <bottom style="thin">
        <color theme="0" tint="-0.14993743705557422"/>
      </bottom>
      <diagonal/>
    </border>
    <border>
      <left style="thin">
        <color theme="0" tint="-0.14990691854609822"/>
      </left>
      <right/>
      <top style="thin">
        <color theme="0" tint="-0.14993743705557422"/>
      </top>
      <bottom style="thin">
        <color theme="0" tint="-0.14996795556505021"/>
      </bottom>
      <diagonal/>
    </border>
    <border>
      <left style="thin">
        <color theme="0" tint="-0.14990691854609822"/>
      </left>
      <right/>
      <top style="thin">
        <color theme="0" tint="-0.14996795556505021"/>
      </top>
      <bottom style="thin">
        <color theme="0" tint="-0.14996795556505021"/>
      </bottom>
      <diagonal/>
    </border>
    <border>
      <left style="thin">
        <color theme="0" tint="-0.14990691854609822"/>
      </left>
      <right style="thin">
        <color theme="0" tint="-0.14993743705557422"/>
      </right>
      <top style="thin">
        <color theme="0" tint="-0.14990691854609822"/>
      </top>
      <bottom/>
      <diagonal/>
    </border>
    <border>
      <left style="thin">
        <color theme="0" tint="-0.14993743705557422"/>
      </left>
      <right style="thin">
        <color theme="0" tint="-0.14993743705557422"/>
      </right>
      <top style="thin">
        <color theme="0" tint="-0.14990691854609822"/>
      </top>
      <bottom/>
      <diagonal/>
    </border>
    <border>
      <left style="thin">
        <color theme="0" tint="-0.14993743705557422"/>
      </left>
      <right/>
      <top style="thin">
        <color theme="0" tint="-0.14990691854609822"/>
      </top>
      <bottom style="thin">
        <color theme="0" tint="-0.14993743705557422"/>
      </bottom>
      <diagonal/>
    </border>
    <border>
      <left/>
      <right/>
      <top style="thin">
        <color theme="0" tint="-0.14990691854609822"/>
      </top>
      <bottom style="thin">
        <color theme="0" tint="-0.14993743705557422"/>
      </bottom>
      <diagonal/>
    </border>
    <border>
      <left/>
      <right style="thin">
        <color theme="0" tint="-0.14993743705557422"/>
      </right>
      <top style="thin">
        <color theme="0" tint="-0.14990691854609822"/>
      </top>
      <bottom style="thin">
        <color theme="0" tint="-0.14993743705557422"/>
      </bottom>
      <diagonal/>
    </border>
    <border>
      <left style="thin">
        <color theme="0" tint="-0.14993743705557422"/>
      </left>
      <right style="thin">
        <color theme="0" tint="-0.14990691854609822"/>
      </right>
      <top style="thin">
        <color theme="0" tint="-0.14990691854609822"/>
      </top>
      <bottom style="thin">
        <color theme="0" tint="-0.14993743705557422"/>
      </bottom>
      <diagonal/>
    </border>
    <border>
      <left style="thin">
        <color theme="0" tint="-0.14990691854609822"/>
      </left>
      <right style="thin">
        <color theme="0" tint="-0.14993743705557422"/>
      </right>
      <top/>
      <bottom style="thin">
        <color theme="0" tint="-0.14993743705557422"/>
      </bottom>
      <diagonal/>
    </border>
    <border>
      <left style="thin">
        <color theme="0" tint="-0.14993743705557422"/>
      </left>
      <right style="thin">
        <color theme="0" tint="-0.14990691854609822"/>
      </right>
      <top style="thin">
        <color theme="0" tint="-0.14993743705557422"/>
      </top>
      <bottom style="thin">
        <color theme="0" tint="-0.14993743705557422"/>
      </bottom>
      <diagonal/>
    </border>
    <border>
      <left style="thin">
        <color theme="0" tint="-0.14990691854609822"/>
      </left>
      <right/>
      <top/>
      <bottom/>
      <diagonal/>
    </border>
    <border>
      <left/>
      <right style="thin">
        <color theme="0" tint="-0.14990691854609822"/>
      </right>
      <top/>
      <bottom/>
      <diagonal/>
    </border>
    <border>
      <left/>
      <right style="thin">
        <color theme="0" tint="-0.14990691854609822"/>
      </right>
      <top/>
      <bottom style="thin">
        <color theme="0"/>
      </bottom>
      <diagonal/>
    </border>
    <border>
      <left/>
      <right style="thin">
        <color theme="0" tint="-0.14990691854609822"/>
      </right>
      <top style="thin">
        <color theme="0"/>
      </top>
      <bottom/>
      <diagonal/>
    </border>
    <border>
      <left/>
      <right style="thin">
        <color theme="0" tint="-0.14990691854609822"/>
      </right>
      <top style="thin">
        <color theme="0"/>
      </top>
      <bottom style="thin">
        <color theme="0"/>
      </bottom>
      <diagonal/>
    </border>
    <border>
      <left style="thin">
        <color theme="0" tint="-0.14990691854609822"/>
      </left>
      <right/>
      <top/>
      <bottom style="thin">
        <color theme="0" tint="-0.14990691854609822"/>
      </bottom>
      <diagonal/>
    </border>
    <border>
      <left/>
      <right/>
      <top/>
      <bottom style="thin">
        <color theme="0" tint="-0.14990691854609822"/>
      </bottom>
      <diagonal/>
    </border>
    <border>
      <left/>
      <right/>
      <top style="thin">
        <color theme="0"/>
      </top>
      <bottom style="thin">
        <color theme="0" tint="-0.14990691854609822"/>
      </bottom>
      <diagonal/>
    </border>
    <border>
      <left/>
      <right style="thin">
        <color theme="0" tint="-0.14990691854609822"/>
      </right>
      <top style="thin">
        <color theme="0"/>
      </top>
      <bottom style="thin">
        <color theme="0" tint="-0.14990691854609822"/>
      </bottom>
      <diagonal/>
    </border>
    <border>
      <left style="thin">
        <color theme="0" tint="-0.14993743705557422"/>
      </left>
      <right/>
      <top style="thin">
        <color theme="0" tint="-0.14993743705557422"/>
      </top>
      <bottom style="thin">
        <color theme="0" tint="-0.14990691854609822"/>
      </bottom>
      <diagonal/>
    </border>
    <border>
      <left/>
      <right/>
      <top style="thin">
        <color theme="0" tint="-0.14993743705557422"/>
      </top>
      <bottom style="thin">
        <color theme="0" tint="-0.14990691854609822"/>
      </bottom>
      <diagonal/>
    </border>
    <border>
      <left/>
      <right style="thin">
        <color theme="0" tint="-0.14993743705557422"/>
      </right>
      <top style="thin">
        <color theme="0" tint="-0.14993743705557422"/>
      </top>
      <bottom style="thin">
        <color theme="0" tint="-0.14990691854609822"/>
      </bottom>
      <diagonal/>
    </border>
    <border>
      <left style="thin">
        <color theme="0" tint="-0.14993743705557422"/>
      </left>
      <right/>
      <top style="thin">
        <color theme="0" tint="-0.14990691854609822"/>
      </top>
      <bottom style="thin">
        <color theme="0" tint="-0.14990691854609822"/>
      </bottom>
      <diagonal/>
    </border>
    <border>
      <left/>
      <right/>
      <top style="thin">
        <color theme="0" tint="-0.14990691854609822"/>
      </top>
      <bottom style="thin">
        <color theme="0" tint="-0.14990691854609822"/>
      </bottom>
      <diagonal/>
    </border>
    <border>
      <left/>
      <right style="thin">
        <color theme="0" tint="-0.14993743705557422"/>
      </right>
      <top style="thin">
        <color theme="0" tint="-0.14990691854609822"/>
      </top>
      <bottom style="thin">
        <color theme="0" tint="-0.14990691854609822"/>
      </bottom>
      <diagonal/>
    </border>
    <border>
      <left style="thin">
        <color theme="0" tint="-0.14990691854609822"/>
      </left>
      <right/>
      <top style="thin">
        <color theme="0" tint="-0.14990691854609822"/>
      </top>
      <bottom style="thin">
        <color theme="0" tint="-0.14990691854609822"/>
      </bottom>
      <diagonal/>
    </border>
    <border>
      <left/>
      <right style="thin">
        <color theme="0" tint="-0.14990691854609822"/>
      </right>
      <top style="thin">
        <color theme="0" tint="-0.14990691854609822"/>
      </top>
      <bottom style="thin">
        <color theme="0" tint="-0.14990691854609822"/>
      </bottom>
      <diagonal/>
    </border>
    <border>
      <left/>
      <right style="thin">
        <color theme="0" tint="-0.14993743705557422"/>
      </right>
      <top style="thin">
        <color theme="0" tint="-0.14996795556505021"/>
      </top>
      <bottom style="thin">
        <color theme="0" tint="-0.14996795556505021"/>
      </bottom>
      <diagonal/>
    </border>
    <border>
      <left/>
      <right style="thin">
        <color theme="0" tint="-0.14990691854609822"/>
      </right>
      <top style="thin">
        <color theme="0" tint="-0.14993743705557422"/>
      </top>
      <bottom style="thin">
        <color theme="0" tint="-0.14990691854609822"/>
      </bottom>
      <diagonal/>
    </border>
    <border>
      <left/>
      <right/>
      <top style="thin">
        <color theme="0" tint="-0.14993743705557422"/>
      </top>
      <bottom style="thin">
        <color theme="0" tint="-0.14996795556505021"/>
      </bottom>
      <diagonal/>
    </border>
    <border>
      <left style="thin">
        <color theme="0" tint="-0.14993743705557422"/>
      </left>
      <right style="thin">
        <color theme="0" tint="-0.14993743705557422"/>
      </right>
      <top style="thin">
        <color theme="0" tint="-0.14996795556505021"/>
      </top>
      <bottom style="thin">
        <color theme="0" tint="-0.14993743705557422"/>
      </bottom>
      <diagonal/>
    </border>
    <border>
      <left style="thin">
        <color theme="0" tint="-0.14993743705557422"/>
      </left>
      <right style="thin">
        <color theme="0" tint="-0.14996795556505021"/>
      </right>
      <top style="thin">
        <color theme="0" tint="-0.14993743705557422"/>
      </top>
      <bottom style="thin">
        <color theme="0" tint="-0.14993743705557422"/>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14990691854609822"/>
      </left>
      <right/>
      <top/>
      <bottom style="thin">
        <color theme="0" tint="-0.14996795556505021"/>
      </bottom>
      <diagonal/>
    </border>
    <border>
      <left/>
      <right style="thin">
        <color theme="0" tint="-0.14996795556505021"/>
      </right>
      <top style="thin">
        <color theme="0" tint="-0.14993743705557422"/>
      </top>
      <bottom style="thin">
        <color theme="0" tint="-0.14996795556505021"/>
      </bottom>
      <diagonal/>
    </border>
    <border>
      <left style="thin">
        <color indexed="64"/>
      </left>
      <right style="thin">
        <color indexed="64"/>
      </right>
      <top style="thin">
        <color indexed="64"/>
      </top>
      <bottom style="thin">
        <color indexed="64"/>
      </bottom>
      <diagonal/>
    </border>
    <border>
      <left style="thin">
        <color theme="0" tint="-0.14993743705557422"/>
      </left>
      <right/>
      <top/>
      <bottom style="thin">
        <color indexed="64"/>
      </bottom>
      <diagonal/>
    </border>
    <border>
      <left/>
      <right/>
      <top/>
      <bottom style="thin">
        <color indexed="64"/>
      </bottom>
      <diagonal/>
    </border>
    <border>
      <left style="thin">
        <color theme="0" tint="-0.14993743705557422"/>
      </left>
      <right/>
      <top/>
      <bottom/>
      <diagonal/>
    </border>
    <border>
      <left style="thin">
        <color theme="2" tint="-0.749992370372631"/>
      </left>
      <right style="thin">
        <color theme="2" tint="-0.749992370372631"/>
      </right>
      <top/>
      <bottom style="thin">
        <color theme="2" tint="-0.749992370372631"/>
      </bottom>
      <diagonal/>
    </border>
    <border>
      <left/>
      <right/>
      <top style="thin">
        <color indexed="64"/>
      </top>
      <bottom style="thin">
        <color indexed="64"/>
      </bottom>
      <diagonal/>
    </border>
  </borders>
  <cellStyleXfs count="4">
    <xf numFmtId="0" fontId="0" fillId="0" borderId="0">
      <alignment vertical="top"/>
    </xf>
    <xf numFmtId="9" fontId="1" fillId="0" borderId="0" applyFont="0" applyFill="0" applyBorder="0" applyAlignment="0" applyProtection="0"/>
    <xf numFmtId="0" fontId="2" fillId="0" borderId="0" applyNumberFormat="0" applyFill="0" applyBorder="0" applyAlignment="0" applyProtection="0">
      <alignment vertical="top"/>
    </xf>
    <xf numFmtId="0" fontId="2" fillId="0" borderId="0" applyNumberFormat="0" applyFill="0" applyBorder="0" applyAlignment="0" applyProtection="0">
      <alignment vertical="top"/>
    </xf>
  </cellStyleXfs>
  <cellXfs count="229">
    <xf numFmtId="0" fontId="0" fillId="0" borderId="0" xfId="0">
      <alignment vertical="top"/>
    </xf>
    <xf numFmtId="0" fontId="0" fillId="0" borderId="0" xfId="0" applyAlignment="1">
      <alignment horizontal="left" vertical="top"/>
    </xf>
    <xf numFmtId="9" fontId="0" fillId="0" borderId="0" xfId="1" applyFont="1" applyAlignment="1">
      <alignment horizontal="left" vertical="top"/>
    </xf>
    <xf numFmtId="2" fontId="0" fillId="0" borderId="0" xfId="0" applyNumberFormat="1" applyAlignment="1">
      <alignment horizontal="left" vertical="top"/>
    </xf>
    <xf numFmtId="165" fontId="0" fillId="0" borderId="0" xfId="0" applyNumberFormat="1" applyAlignment="1">
      <alignment horizontal="left" vertical="top"/>
    </xf>
    <xf numFmtId="0" fontId="3" fillId="0" borderId="5" xfId="0" applyFont="1" applyBorder="1" applyAlignment="1">
      <alignment horizontal="left" vertical="top" wrapText="1"/>
    </xf>
    <xf numFmtId="0" fontId="3" fillId="0" borderId="63" xfId="0" applyFont="1" applyBorder="1" applyAlignment="1">
      <alignment horizontal="left" vertical="top" wrapText="1"/>
    </xf>
    <xf numFmtId="0" fontId="3" fillId="0" borderId="1" xfId="0" applyFont="1" applyBorder="1" applyAlignment="1">
      <alignment horizontal="left" vertical="top" wrapText="1"/>
    </xf>
    <xf numFmtId="0" fontId="3" fillId="0" borderId="0" xfId="0" applyFont="1" applyAlignment="1">
      <alignment vertical="top" wrapText="1"/>
    </xf>
    <xf numFmtId="0" fontId="3" fillId="0" borderId="3" xfId="0" applyFont="1" applyBorder="1" applyAlignment="1">
      <alignment horizontal="left" vertical="top" wrapText="1"/>
    </xf>
    <xf numFmtId="0" fontId="3" fillId="4" borderId="6" xfId="0" applyFont="1" applyFill="1" applyBorder="1" applyAlignment="1">
      <alignment horizontal="left" vertical="top" wrapText="1"/>
    </xf>
    <xf numFmtId="0" fontId="3" fillId="0" borderId="0" xfId="0" applyFont="1">
      <alignment vertical="top"/>
    </xf>
    <xf numFmtId="0" fontId="4" fillId="0" borderId="5" xfId="0" applyFont="1" applyBorder="1" applyAlignment="1">
      <alignment horizontal="center" vertical="center" wrapText="1"/>
    </xf>
    <xf numFmtId="0" fontId="5" fillId="3" borderId="6" xfId="0" applyFont="1" applyFill="1" applyBorder="1" applyAlignment="1">
      <alignment horizontal="left" vertical="top" wrapText="1"/>
    </xf>
    <xf numFmtId="0" fontId="4" fillId="2" borderId="6" xfId="0" applyFont="1" applyFill="1" applyBorder="1" applyAlignment="1">
      <alignment horizontal="left" vertical="top" wrapText="1"/>
    </xf>
    <xf numFmtId="0" fontId="4" fillId="0" borderId="0" xfId="0" applyFont="1" applyAlignment="1">
      <alignment horizontal="left" vertical="top"/>
    </xf>
    <xf numFmtId="0" fontId="3" fillId="0" borderId="0" xfId="0" applyFont="1" applyAlignment="1">
      <alignment horizontal="left" vertical="top"/>
    </xf>
    <xf numFmtId="0" fontId="3" fillId="0" borderId="40" xfId="0" applyFont="1" applyBorder="1" applyAlignment="1">
      <alignment horizontal="center" vertical="center"/>
    </xf>
    <xf numFmtId="9" fontId="3" fillId="0" borderId="8" xfId="1" applyFont="1" applyBorder="1" applyAlignment="1">
      <alignment horizontal="center" vertical="center"/>
    </xf>
    <xf numFmtId="9" fontId="3" fillId="0" borderId="42" xfId="1" applyFont="1" applyBorder="1" applyAlignment="1">
      <alignment horizontal="center" vertical="center"/>
    </xf>
    <xf numFmtId="0" fontId="4" fillId="0" borderId="43" xfId="0" applyFont="1" applyBorder="1" applyAlignment="1">
      <alignment horizontal="left" vertical="top"/>
    </xf>
    <xf numFmtId="0" fontId="3" fillId="0" borderId="44" xfId="0" applyFont="1" applyBorder="1" applyAlignment="1">
      <alignment horizontal="left" vertical="top"/>
    </xf>
    <xf numFmtId="0" fontId="5" fillId="3" borderId="43" xfId="0" applyFont="1" applyFill="1" applyBorder="1" applyAlignment="1">
      <alignment horizontal="left" vertical="top"/>
    </xf>
    <xf numFmtId="0" fontId="6" fillId="3" borderId="0" xfId="0" applyFont="1" applyFill="1" applyAlignment="1">
      <alignment horizontal="left" vertical="top"/>
    </xf>
    <xf numFmtId="0" fontId="6" fillId="3" borderId="44" xfId="0" applyFont="1" applyFill="1" applyBorder="1" applyAlignment="1">
      <alignment horizontal="left" vertical="top"/>
    </xf>
    <xf numFmtId="0" fontId="3" fillId="0" borderId="43" xfId="0" applyFont="1" applyBorder="1" applyAlignment="1">
      <alignment horizontal="left" vertical="top"/>
    </xf>
    <xf numFmtId="0" fontId="7" fillId="5" borderId="43" xfId="2" applyFont="1" applyFill="1" applyBorder="1" applyAlignment="1">
      <alignment horizontal="left" vertical="top" indent="1"/>
    </xf>
    <xf numFmtId="9" fontId="3" fillId="0" borderId="0" xfId="1" applyFont="1" applyBorder="1" applyAlignment="1">
      <alignment horizontal="center" vertical="top"/>
    </xf>
    <xf numFmtId="0" fontId="3" fillId="0" borderId="15" xfId="0" applyFont="1" applyBorder="1" applyAlignment="1">
      <alignment horizontal="left" vertical="top"/>
    </xf>
    <xf numFmtId="0" fontId="3" fillId="0" borderId="45" xfId="0" applyFont="1" applyBorder="1" applyAlignment="1">
      <alignment horizontal="left" vertical="top"/>
    </xf>
    <xf numFmtId="0" fontId="3" fillId="0" borderId="3" xfId="0" applyFont="1" applyBorder="1">
      <alignment vertical="top"/>
    </xf>
    <xf numFmtId="0" fontId="3" fillId="0" borderId="33" xfId="0" applyFont="1" applyBorder="1" applyAlignment="1">
      <alignment horizontal="center" vertical="top"/>
    </xf>
    <xf numFmtId="0" fontId="3" fillId="0" borderId="7" xfId="0" applyFont="1" applyBorder="1" applyAlignment="1">
      <alignment horizontal="center" vertical="top"/>
    </xf>
    <xf numFmtId="9" fontId="3" fillId="0" borderId="14" xfId="1" applyFont="1" applyBorder="1" applyAlignment="1">
      <alignment horizontal="center" vertical="top"/>
    </xf>
    <xf numFmtId="0" fontId="3" fillId="0" borderId="66" xfId="0" applyFont="1" applyBorder="1" applyAlignment="1">
      <alignment horizontal="center" vertical="top"/>
    </xf>
    <xf numFmtId="0" fontId="3" fillId="0" borderId="34" xfId="0" applyFont="1" applyBorder="1" applyAlignment="1">
      <alignment horizontal="center" vertical="top"/>
    </xf>
    <xf numFmtId="0" fontId="3" fillId="0" borderId="6" xfId="0" applyFont="1" applyBorder="1" applyAlignment="1">
      <alignment horizontal="center" vertical="top"/>
    </xf>
    <xf numFmtId="0" fontId="3" fillId="0" borderId="17" xfId="0" applyFont="1" applyBorder="1" applyAlignment="1">
      <alignment horizontal="left" vertical="top"/>
    </xf>
    <xf numFmtId="0" fontId="3" fillId="0" borderId="47" xfId="0" applyFont="1" applyBorder="1" applyAlignment="1">
      <alignment horizontal="left" vertical="top"/>
    </xf>
    <xf numFmtId="0" fontId="3" fillId="0" borderId="21" xfId="0" applyFont="1" applyBorder="1" applyAlignment="1">
      <alignment horizontal="left" vertical="top"/>
    </xf>
    <xf numFmtId="0" fontId="3" fillId="0" borderId="46" xfId="0" applyFont="1" applyBorder="1" applyAlignment="1">
      <alignment horizontal="left" vertical="top"/>
    </xf>
    <xf numFmtId="0" fontId="3" fillId="0" borderId="30" xfId="0" applyFont="1" applyBorder="1" applyAlignment="1">
      <alignment horizontal="center" vertical="top"/>
    </xf>
    <xf numFmtId="9" fontId="3" fillId="0" borderId="33" xfId="1" applyFont="1" applyBorder="1" applyAlignment="1">
      <alignment horizontal="center" vertical="top"/>
    </xf>
    <xf numFmtId="2" fontId="7" fillId="5" borderId="43" xfId="2" applyNumberFormat="1" applyFont="1" applyFill="1" applyBorder="1" applyAlignment="1">
      <alignment horizontal="left" vertical="top" indent="1"/>
    </xf>
    <xf numFmtId="0" fontId="7" fillId="5" borderId="48" xfId="2" applyFont="1" applyFill="1" applyBorder="1" applyAlignment="1">
      <alignment horizontal="left" vertical="top" indent="1"/>
    </xf>
    <xf numFmtId="9" fontId="3" fillId="0" borderId="49" xfId="1" applyFont="1" applyBorder="1" applyAlignment="1">
      <alignment horizontal="center" vertical="top"/>
    </xf>
    <xf numFmtId="0" fontId="3" fillId="0" borderId="50" xfId="0" applyFont="1" applyBorder="1" applyAlignment="1">
      <alignment horizontal="left" vertical="top"/>
    </xf>
    <xf numFmtId="0" fontId="3" fillId="0" borderId="51" xfId="0" applyFont="1" applyBorder="1" applyAlignment="1">
      <alignment horizontal="left" vertical="top"/>
    </xf>
    <xf numFmtId="0" fontId="5" fillId="3" borderId="0" xfId="0" applyFont="1" applyFill="1" applyAlignment="1">
      <alignment horizontal="left" vertical="top"/>
    </xf>
    <xf numFmtId="0" fontId="6" fillId="3" borderId="0" xfId="0" applyFont="1" applyFill="1" applyAlignment="1">
      <alignment horizontal="right" vertical="top"/>
    </xf>
    <xf numFmtId="9" fontId="6" fillId="3" borderId="0" xfId="1" applyFont="1" applyFill="1" applyAlignment="1">
      <alignment horizontal="right" vertical="top"/>
    </xf>
    <xf numFmtId="0" fontId="8" fillId="3" borderId="0" xfId="0" applyFont="1" applyFill="1" applyAlignment="1">
      <alignment horizontal="right" vertical="top"/>
    </xf>
    <xf numFmtId="0" fontId="3" fillId="0" borderId="8" xfId="0" applyFont="1" applyBorder="1" applyAlignment="1">
      <alignment horizontal="center" vertical="center"/>
    </xf>
    <xf numFmtId="0" fontId="4" fillId="0" borderId="11" xfId="0" applyFont="1" applyBorder="1" applyAlignment="1">
      <alignment horizontal="left" vertical="top"/>
    </xf>
    <xf numFmtId="0" fontId="3" fillId="0" borderId="12" xfId="0" applyFont="1" applyBorder="1" applyAlignment="1">
      <alignment horizontal="left" vertical="top"/>
    </xf>
    <xf numFmtId="0" fontId="5" fillId="2" borderId="11" xfId="0" applyFont="1" applyFill="1" applyBorder="1" applyAlignment="1">
      <alignment horizontal="left" vertical="top"/>
    </xf>
    <xf numFmtId="0" fontId="6" fillId="2" borderId="0" xfId="0" applyFont="1" applyFill="1" applyAlignment="1">
      <alignment horizontal="left" vertical="top"/>
    </xf>
    <xf numFmtId="0" fontId="6" fillId="2" borderId="12" xfId="0" applyFont="1" applyFill="1" applyBorder="1" applyAlignment="1">
      <alignment horizontal="left" vertical="top"/>
    </xf>
    <xf numFmtId="0" fontId="3" fillId="0" borderId="11" xfId="0" applyFont="1" applyBorder="1" applyAlignment="1">
      <alignment horizontal="left" vertical="top"/>
    </xf>
    <xf numFmtId="0" fontId="7" fillId="5" borderId="11" xfId="2" applyFont="1" applyFill="1" applyBorder="1" applyAlignment="1">
      <alignment horizontal="left" vertical="top" indent="1"/>
    </xf>
    <xf numFmtId="0" fontId="3" fillId="0" borderId="16" xfId="0" applyFont="1" applyBorder="1" applyAlignment="1">
      <alignment horizontal="left" vertical="top"/>
    </xf>
    <xf numFmtId="0" fontId="3" fillId="0" borderId="18" xfId="0" applyFont="1" applyBorder="1" applyAlignment="1">
      <alignment horizontal="left" vertical="top"/>
    </xf>
    <xf numFmtId="0" fontId="3" fillId="0" borderId="22" xfId="0" applyFont="1" applyBorder="1" applyAlignment="1">
      <alignment horizontal="left" vertical="top"/>
    </xf>
    <xf numFmtId="2" fontId="7" fillId="5" borderId="11" xfId="2" applyNumberFormat="1" applyFont="1" applyFill="1" applyBorder="1" applyAlignment="1">
      <alignment horizontal="left" vertical="top" indent="1"/>
    </xf>
    <xf numFmtId="0" fontId="3" fillId="0" borderId="19" xfId="0" applyFont="1" applyBorder="1" applyAlignment="1">
      <alignment horizontal="left" vertical="top"/>
    </xf>
    <xf numFmtId="0" fontId="3" fillId="0" borderId="20" xfId="0" applyFont="1" applyBorder="1" applyAlignment="1">
      <alignment horizontal="left" vertical="top"/>
    </xf>
    <xf numFmtId="0" fontId="7" fillId="5" borderId="13" xfId="2" applyFont="1" applyFill="1" applyBorder="1" applyAlignment="1">
      <alignment horizontal="left" vertical="top" indent="1"/>
    </xf>
    <xf numFmtId="9" fontId="3" fillId="0" borderId="7" xfId="1" applyFont="1" applyBorder="1" applyAlignment="1">
      <alignment horizontal="center" vertical="top"/>
    </xf>
    <xf numFmtId="0" fontId="5" fillId="2" borderId="0" xfId="0" applyFont="1" applyFill="1" applyAlignment="1">
      <alignment horizontal="left" vertical="top"/>
    </xf>
    <xf numFmtId="0" fontId="6" fillId="2" borderId="0" xfId="0" applyFont="1" applyFill="1" applyAlignment="1">
      <alignment horizontal="right" vertical="top"/>
    </xf>
    <xf numFmtId="9" fontId="6" fillId="2" borderId="0" xfId="1" applyFont="1" applyFill="1" applyAlignment="1">
      <alignment horizontal="right" vertical="top"/>
    </xf>
    <xf numFmtId="0" fontId="8" fillId="2" borderId="0" xfId="0" applyFont="1" applyFill="1" applyAlignment="1">
      <alignment horizontal="right" vertical="top"/>
    </xf>
    <xf numFmtId="0" fontId="9" fillId="0" borderId="65" xfId="0" applyFont="1" applyBorder="1" applyAlignment="1">
      <alignment horizontal="center" vertical="center"/>
    </xf>
    <xf numFmtId="0" fontId="3" fillId="0" borderId="0" xfId="0" applyFont="1" applyAlignment="1">
      <alignment vertical="center"/>
    </xf>
    <xf numFmtId="0" fontId="3" fillId="0" borderId="0" xfId="0" applyFont="1" applyAlignment="1">
      <alignment horizontal="left" vertical="top" indent="2"/>
    </xf>
    <xf numFmtId="0" fontId="7" fillId="0" borderId="0" xfId="2" applyFont="1" applyAlignment="1">
      <alignment horizontal="left" vertical="top" indent="2"/>
    </xf>
    <xf numFmtId="0" fontId="11" fillId="0" borderId="0" xfId="0" applyFont="1">
      <alignment vertical="top"/>
    </xf>
    <xf numFmtId="0" fontId="3" fillId="0" borderId="0" xfId="0" applyFont="1" applyAlignment="1">
      <alignment horizontal="left" vertical="top" wrapText="1" indent="2"/>
    </xf>
    <xf numFmtId="0" fontId="4" fillId="0" borderId="0" xfId="0" applyFont="1">
      <alignment vertical="top"/>
    </xf>
    <xf numFmtId="0" fontId="14" fillId="0" borderId="0" xfId="0" applyFont="1" applyAlignment="1">
      <alignment horizontal="left" vertical="center" indent="1"/>
    </xf>
    <xf numFmtId="0" fontId="4" fillId="0" borderId="5" xfId="0" applyFont="1" applyBorder="1" applyAlignment="1">
      <alignment horizontal="left" vertical="center" wrapText="1"/>
    </xf>
    <xf numFmtId="0" fontId="4" fillId="0" borderId="3" xfId="0" applyFont="1" applyBorder="1" applyAlignment="1">
      <alignment horizontal="center" vertical="center" wrapText="1"/>
    </xf>
    <xf numFmtId="0" fontId="4" fillId="0" borderId="8" xfId="0" applyFont="1" applyBorder="1" applyAlignment="1">
      <alignment horizontal="center" vertical="center" wrapText="1"/>
    </xf>
    <xf numFmtId="0" fontId="5" fillId="3" borderId="3" xfId="0" applyFont="1" applyFill="1" applyBorder="1">
      <alignment vertical="top"/>
    </xf>
    <xf numFmtId="0" fontId="5" fillId="3" borderId="6" xfId="0" applyFont="1" applyFill="1" applyBorder="1" applyAlignment="1">
      <alignment horizontal="center" vertical="top" wrapText="1"/>
    </xf>
    <xf numFmtId="164" fontId="5" fillId="3" borderId="6" xfId="0" applyNumberFormat="1" applyFont="1" applyFill="1" applyBorder="1" applyAlignment="1">
      <alignment horizontal="center" vertical="top" wrapText="1"/>
    </xf>
    <xf numFmtId="0" fontId="5" fillId="3" borderId="9" xfId="0" applyFont="1" applyFill="1" applyBorder="1" applyAlignment="1">
      <alignment horizontal="center" vertical="top" wrapText="1"/>
    </xf>
    <xf numFmtId="0" fontId="5" fillId="3" borderId="10" xfId="0" applyFont="1" applyFill="1" applyBorder="1" applyAlignment="1">
      <alignment horizontal="center" vertical="top" wrapText="1"/>
    </xf>
    <xf numFmtId="0" fontId="4" fillId="4" borderId="3" xfId="0" applyFont="1" applyFill="1" applyBorder="1" applyAlignment="1">
      <alignment horizontal="left" vertical="top"/>
    </xf>
    <xf numFmtId="0" fontId="3" fillId="4" borderId="6" xfId="0" applyFont="1" applyFill="1" applyBorder="1" applyAlignment="1">
      <alignment horizontal="center" vertical="top" wrapText="1"/>
    </xf>
    <xf numFmtId="164" fontId="3" fillId="4" borderId="6" xfId="0" applyNumberFormat="1" applyFont="1" applyFill="1" applyBorder="1" applyAlignment="1">
      <alignment horizontal="center" vertical="top" wrapText="1"/>
    </xf>
    <xf numFmtId="0" fontId="3" fillId="4" borderId="8" xfId="0" applyFont="1" applyFill="1" applyBorder="1" applyAlignment="1">
      <alignment horizontal="center" vertical="top" wrapText="1"/>
    </xf>
    <xf numFmtId="0" fontId="3" fillId="0" borderId="5" xfId="0" applyFont="1" applyBorder="1" applyAlignment="1">
      <alignment horizontal="left" vertical="top" indent="1"/>
    </xf>
    <xf numFmtId="0" fontId="7" fillId="5" borderId="24" xfId="2" applyFont="1" applyFill="1" applyBorder="1" applyAlignment="1">
      <alignment horizontal="center" vertical="top" wrapText="1"/>
    </xf>
    <xf numFmtId="0" fontId="3" fillId="0" borderId="5" xfId="0" applyFont="1" applyBorder="1" applyAlignment="1">
      <alignment horizontal="center" vertical="top" wrapText="1"/>
    </xf>
    <xf numFmtId="164" fontId="3" fillId="0" borderId="3" xfId="0" applyNumberFormat="1" applyFont="1" applyBorder="1" applyAlignment="1">
      <alignment horizontal="center" vertical="top" wrapText="1"/>
    </xf>
    <xf numFmtId="0" fontId="3" fillId="0" borderId="8" xfId="0" applyFont="1" applyBorder="1" applyAlignment="1">
      <alignment horizontal="center" vertical="top" wrapText="1"/>
    </xf>
    <xf numFmtId="0" fontId="7" fillId="5" borderId="5" xfId="2" applyFont="1" applyFill="1" applyBorder="1" applyAlignment="1">
      <alignment horizontal="center" vertical="top" wrapText="1"/>
    </xf>
    <xf numFmtId="0" fontId="3" fillId="4" borderId="9" xfId="0" applyFont="1" applyFill="1" applyBorder="1" applyAlignment="1">
      <alignment horizontal="center" vertical="top" wrapText="1"/>
    </xf>
    <xf numFmtId="0" fontId="7" fillId="5" borderId="9" xfId="2" applyFont="1" applyFill="1" applyBorder="1" applyAlignment="1">
      <alignment horizontal="center" vertical="top" wrapText="1"/>
    </xf>
    <xf numFmtId="0" fontId="7" fillId="5" borderId="62" xfId="2" applyFont="1" applyFill="1" applyBorder="1" applyAlignment="1">
      <alignment horizontal="center" vertical="top" wrapText="1"/>
    </xf>
    <xf numFmtId="2" fontId="3" fillId="0" borderId="5" xfId="0" applyNumberFormat="1" applyFont="1" applyBorder="1" applyAlignment="1">
      <alignment horizontal="left" vertical="top" indent="1"/>
    </xf>
    <xf numFmtId="0" fontId="7" fillId="5" borderId="23" xfId="2" applyFont="1" applyFill="1" applyBorder="1" applyAlignment="1">
      <alignment horizontal="center" vertical="top" wrapText="1"/>
    </xf>
    <xf numFmtId="0" fontId="7" fillId="5" borderId="64" xfId="2" applyFont="1" applyFill="1" applyBorder="1" applyAlignment="1">
      <alignment horizontal="center" vertical="top" wrapText="1"/>
    </xf>
    <xf numFmtId="0" fontId="14" fillId="0" borderId="0" xfId="0" applyFont="1" applyAlignment="1">
      <alignment horizontal="left" vertical="top"/>
    </xf>
    <xf numFmtId="0" fontId="4" fillId="0" borderId="58" xfId="0" applyFont="1" applyBorder="1" applyAlignment="1">
      <alignment horizontal="left" vertical="center"/>
    </xf>
    <xf numFmtId="0" fontId="4" fillId="0" borderId="56" xfId="0" applyFont="1" applyBorder="1" applyAlignment="1">
      <alignment horizontal="center" vertical="center"/>
    </xf>
    <xf numFmtId="0" fontId="4" fillId="0" borderId="59" xfId="0" applyFont="1" applyBorder="1" applyAlignment="1">
      <alignment horizontal="center" vertical="center"/>
    </xf>
    <xf numFmtId="0" fontId="3" fillId="0" borderId="0" xfId="0" applyFont="1" applyAlignment="1">
      <alignment horizontal="center" vertical="center"/>
    </xf>
    <xf numFmtId="0" fontId="5" fillId="3" borderId="58" xfId="0" applyFont="1" applyFill="1" applyBorder="1" applyAlignment="1">
      <alignment horizontal="left" vertical="top"/>
    </xf>
    <xf numFmtId="0" fontId="6" fillId="3" borderId="56" xfId="0" applyFont="1" applyFill="1" applyBorder="1" applyAlignment="1">
      <alignment horizontal="left" vertical="top"/>
    </xf>
    <xf numFmtId="0" fontId="6" fillId="3" borderId="59" xfId="0" applyFont="1" applyFill="1" applyBorder="1" applyAlignment="1">
      <alignment horizontal="left" vertical="top"/>
    </xf>
    <xf numFmtId="0" fontId="4" fillId="4" borderId="58" xfId="0" applyFont="1" applyFill="1" applyBorder="1" applyAlignment="1">
      <alignment horizontal="left" vertical="top"/>
    </xf>
    <xf numFmtId="0" fontId="3" fillId="4" borderId="56" xfId="0" applyFont="1" applyFill="1" applyBorder="1" applyAlignment="1">
      <alignment horizontal="left" vertical="top"/>
    </xf>
    <xf numFmtId="0" fontId="3" fillId="4" borderId="59" xfId="0" applyFont="1" applyFill="1" applyBorder="1" applyAlignment="1">
      <alignment horizontal="left" vertical="top"/>
    </xf>
    <xf numFmtId="0" fontId="7" fillId="5" borderId="58" xfId="2" applyFont="1" applyFill="1" applyBorder="1" applyAlignment="1">
      <alignment horizontal="left" vertical="top" indent="1"/>
    </xf>
    <xf numFmtId="0" fontId="3" fillId="0" borderId="56" xfId="0" applyFont="1" applyBorder="1" applyAlignment="1">
      <alignment horizontal="left" vertical="top" wrapText="1"/>
    </xf>
    <xf numFmtId="0" fontId="3" fillId="0" borderId="59" xfId="0" applyFont="1" applyBorder="1" applyAlignment="1">
      <alignment horizontal="left" vertical="top" wrapText="1"/>
    </xf>
    <xf numFmtId="0" fontId="3" fillId="0" borderId="58" xfId="0" applyFont="1" applyBorder="1" applyAlignment="1">
      <alignment horizontal="left" vertical="top" indent="1"/>
    </xf>
    <xf numFmtId="0" fontId="3" fillId="4" borderId="56" xfId="0" applyFont="1" applyFill="1" applyBorder="1" applyAlignment="1">
      <alignment horizontal="left" vertical="top" wrapText="1"/>
    </xf>
    <xf numFmtId="0" fontId="3" fillId="4" borderId="59" xfId="0" applyFont="1" applyFill="1" applyBorder="1" applyAlignment="1">
      <alignment horizontal="left" vertical="top" wrapText="1"/>
    </xf>
    <xf numFmtId="0" fontId="6" fillId="3" borderId="56" xfId="0" applyFont="1" applyFill="1" applyBorder="1" applyAlignment="1">
      <alignment horizontal="left" vertical="top" wrapText="1"/>
    </xf>
    <xf numFmtId="0" fontId="6" fillId="3" borderId="59" xfId="0" applyFont="1" applyFill="1" applyBorder="1" applyAlignment="1">
      <alignment horizontal="left" vertical="top" wrapText="1"/>
    </xf>
    <xf numFmtId="2" fontId="7" fillId="5" borderId="58" xfId="2" applyNumberFormat="1" applyFont="1" applyFill="1" applyBorder="1" applyAlignment="1">
      <alignment horizontal="left" vertical="top" indent="1"/>
    </xf>
    <xf numFmtId="14" fontId="3" fillId="0" borderId="0" xfId="0" applyNumberFormat="1" applyFont="1">
      <alignment vertical="top"/>
    </xf>
    <xf numFmtId="0" fontId="4" fillId="0" borderId="58" xfId="0" applyFont="1" applyBorder="1" applyAlignment="1">
      <alignment horizontal="left" vertical="center" wrapText="1"/>
    </xf>
    <xf numFmtId="0" fontId="4" fillId="0" borderId="56" xfId="0" applyFont="1" applyBorder="1" applyAlignment="1">
      <alignment horizontal="center" vertical="center" wrapText="1"/>
    </xf>
    <xf numFmtId="0" fontId="4" fillId="0" borderId="24" xfId="0" applyFont="1" applyBorder="1" applyAlignment="1">
      <alignment horizontal="center" vertical="center" wrapText="1"/>
    </xf>
    <xf numFmtId="164" fontId="4" fillId="0" borderId="24" xfId="0" applyNumberFormat="1" applyFont="1" applyBorder="1" applyAlignment="1">
      <alignment horizontal="center" vertical="center" wrapText="1"/>
    </xf>
    <xf numFmtId="0" fontId="4" fillId="0" borderId="25" xfId="0" applyFont="1" applyBorder="1" applyAlignment="1">
      <alignment horizontal="center" vertical="center" wrapText="1"/>
    </xf>
    <xf numFmtId="0" fontId="6" fillId="3" borderId="53" xfId="0" applyFont="1" applyFill="1" applyBorder="1" applyAlignment="1">
      <alignment horizontal="center" vertical="top" wrapText="1"/>
    </xf>
    <xf numFmtId="0" fontId="6" fillId="3" borderId="61" xfId="0" applyFont="1" applyFill="1" applyBorder="1" applyAlignment="1">
      <alignment horizontal="center" vertical="top" wrapText="1"/>
    </xf>
    <xf numFmtId="0" fontId="3" fillId="4" borderId="56" xfId="0" applyFont="1" applyFill="1" applyBorder="1" applyAlignment="1">
      <alignment horizontal="center" vertical="top" wrapText="1"/>
    </xf>
    <xf numFmtId="0" fontId="3" fillId="4" borderId="59" xfId="0" applyFont="1" applyFill="1" applyBorder="1" applyAlignment="1">
      <alignment horizontal="center" vertical="top" wrapText="1"/>
    </xf>
    <xf numFmtId="0" fontId="3" fillId="0" borderId="56" xfId="0" applyFont="1" applyBorder="1" applyAlignment="1">
      <alignment horizontal="center" vertical="top" wrapText="1"/>
    </xf>
    <xf numFmtId="164" fontId="3" fillId="0" borderId="56" xfId="0" applyNumberFormat="1" applyFont="1" applyBorder="1" applyAlignment="1">
      <alignment horizontal="center" vertical="top" wrapText="1"/>
    </xf>
    <xf numFmtId="0" fontId="3" fillId="0" borderId="59" xfId="0" applyFont="1" applyBorder="1" applyAlignment="1">
      <alignment horizontal="center" vertical="top" wrapText="1"/>
    </xf>
    <xf numFmtId="0" fontId="6" fillId="3" borderId="56" xfId="0" applyFont="1" applyFill="1" applyBorder="1" applyAlignment="1">
      <alignment horizontal="center" vertical="top" wrapText="1"/>
    </xf>
    <xf numFmtId="0" fontId="6" fillId="3" borderId="59" xfId="0" applyFont="1" applyFill="1" applyBorder="1" applyAlignment="1">
      <alignment horizontal="center" vertical="top" wrapText="1"/>
    </xf>
    <xf numFmtId="0" fontId="4" fillId="0" borderId="2" xfId="0" applyFont="1" applyBorder="1" applyAlignment="1">
      <alignment horizontal="center" vertical="center" wrapText="1"/>
    </xf>
    <xf numFmtId="0" fontId="5" fillId="2" borderId="3" xfId="0" applyFont="1" applyFill="1" applyBorder="1" applyAlignment="1">
      <alignment horizontal="left" vertical="top"/>
    </xf>
    <xf numFmtId="0" fontId="4" fillId="2" borderId="24" xfId="0" applyFont="1" applyFill="1" applyBorder="1" applyAlignment="1">
      <alignment horizontal="center" vertical="top" wrapText="1"/>
    </xf>
    <xf numFmtId="0" fontId="4" fillId="2" borderId="6" xfId="0" applyFont="1" applyFill="1" applyBorder="1" applyAlignment="1">
      <alignment horizontal="center" vertical="top" wrapText="1"/>
    </xf>
    <xf numFmtId="164" fontId="4" fillId="2" borderId="6" xfId="0" applyNumberFormat="1" applyFont="1" applyFill="1" applyBorder="1" applyAlignment="1">
      <alignment horizontal="center" vertical="top" wrapText="1"/>
    </xf>
    <xf numFmtId="0" fontId="4" fillId="2" borderId="60" xfId="0" applyFont="1" applyFill="1" applyBorder="1" applyAlignment="1">
      <alignment horizontal="center" vertical="top" wrapText="1"/>
    </xf>
    <xf numFmtId="0" fontId="3" fillId="4" borderId="60" xfId="0" applyFont="1" applyFill="1" applyBorder="1" applyAlignment="1">
      <alignment horizontal="center" vertical="top" wrapText="1"/>
    </xf>
    <xf numFmtId="0" fontId="7" fillId="5" borderId="10" xfId="2" applyFont="1" applyFill="1" applyBorder="1" applyAlignment="1">
      <alignment horizontal="center" vertical="top" wrapText="1"/>
    </xf>
    <xf numFmtId="0" fontId="3" fillId="4" borderId="5" xfId="0" applyFont="1" applyFill="1" applyBorder="1" applyAlignment="1">
      <alignment horizontal="center" vertical="top" wrapText="1"/>
    </xf>
    <xf numFmtId="0" fontId="4" fillId="2" borderId="25" xfId="0" applyFont="1" applyFill="1" applyBorder="1" applyAlignment="1">
      <alignment horizontal="center" vertical="top" wrapText="1"/>
    </xf>
    <xf numFmtId="0" fontId="14" fillId="0" borderId="0" xfId="0" applyFont="1">
      <alignment vertical="top"/>
    </xf>
    <xf numFmtId="0" fontId="4" fillId="0" borderId="52" xfId="0" applyFont="1" applyBorder="1" applyAlignment="1">
      <alignment horizontal="left" vertical="center"/>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5" fillId="2" borderId="55" xfId="0" applyFont="1" applyFill="1" applyBorder="1" applyAlignment="1">
      <alignment horizontal="left" vertical="top"/>
    </xf>
    <xf numFmtId="0" fontId="5" fillId="2" borderId="56" xfId="0" applyFont="1" applyFill="1" applyBorder="1" applyAlignment="1">
      <alignment horizontal="left" vertical="top"/>
    </xf>
    <xf numFmtId="0" fontId="5" fillId="2" borderId="57" xfId="0" applyFont="1" applyFill="1" applyBorder="1" applyAlignment="1">
      <alignment horizontal="left" vertical="top"/>
    </xf>
    <xf numFmtId="0" fontId="4" fillId="4" borderId="55" xfId="0" applyFont="1" applyFill="1" applyBorder="1" applyAlignment="1">
      <alignment horizontal="left" vertical="top"/>
    </xf>
    <xf numFmtId="0" fontId="3" fillId="4" borderId="57" xfId="0" applyFont="1" applyFill="1" applyBorder="1" applyAlignment="1">
      <alignment horizontal="left" vertical="top"/>
    </xf>
    <xf numFmtId="0" fontId="7" fillId="5" borderId="55" xfId="2" applyFont="1" applyFill="1" applyBorder="1" applyAlignment="1">
      <alignment horizontal="left" vertical="top" indent="1"/>
    </xf>
    <xf numFmtId="0" fontId="3" fillId="0" borderId="57" xfId="0" applyFont="1" applyBorder="1" applyAlignment="1">
      <alignment horizontal="left" vertical="top" wrapText="1"/>
    </xf>
    <xf numFmtId="0" fontId="3" fillId="0" borderId="55" xfId="0" applyFont="1" applyBorder="1" applyAlignment="1">
      <alignment horizontal="left" vertical="top" indent="1"/>
    </xf>
    <xf numFmtId="0" fontId="3" fillId="4" borderId="57" xfId="0" applyFont="1" applyFill="1" applyBorder="1" applyAlignment="1">
      <alignment horizontal="left" vertical="top" wrapText="1"/>
    </xf>
    <xf numFmtId="0" fontId="6" fillId="2" borderId="56" xfId="0" applyFont="1" applyFill="1" applyBorder="1" applyAlignment="1">
      <alignment horizontal="left" vertical="top" wrapText="1"/>
    </xf>
    <xf numFmtId="0" fontId="6" fillId="2" borderId="57" xfId="0" applyFont="1" applyFill="1" applyBorder="1" applyAlignment="1">
      <alignment horizontal="left" vertical="top" wrapText="1"/>
    </xf>
    <xf numFmtId="2" fontId="7" fillId="5" borderId="55" xfId="2" applyNumberFormat="1" applyFont="1" applyFill="1" applyBorder="1" applyAlignment="1">
      <alignment horizontal="left" vertical="top" indent="1"/>
    </xf>
    <xf numFmtId="0" fontId="3" fillId="0" borderId="37" xfId="0" applyFont="1" applyBorder="1" applyAlignment="1">
      <alignment horizontal="left" vertical="top" indent="1"/>
    </xf>
    <xf numFmtId="0" fontId="3" fillId="0" borderId="38" xfId="0" applyFont="1" applyBorder="1" applyAlignment="1">
      <alignment horizontal="left" vertical="top" wrapText="1"/>
    </xf>
    <xf numFmtId="0" fontId="3" fillId="0" borderId="39" xfId="0" applyFont="1" applyBorder="1" applyAlignment="1">
      <alignment horizontal="left" vertical="top" wrapText="1"/>
    </xf>
    <xf numFmtId="0" fontId="5" fillId="2" borderId="53" xfId="0" applyFont="1" applyFill="1" applyBorder="1" applyAlignment="1">
      <alignment horizontal="center" vertical="top" wrapText="1"/>
    </xf>
    <xf numFmtId="164" fontId="5" fillId="2" borderId="53" xfId="0" applyNumberFormat="1" applyFont="1" applyFill="1" applyBorder="1" applyAlignment="1">
      <alignment horizontal="center" vertical="top" wrapText="1"/>
    </xf>
    <xf numFmtId="0" fontId="5" fillId="2" borderId="61" xfId="0" applyFont="1" applyFill="1" applyBorder="1" applyAlignment="1">
      <alignment horizontal="center" vertical="top" wrapText="1"/>
    </xf>
    <xf numFmtId="164" fontId="3" fillId="4" borderId="56" xfId="0" applyNumberFormat="1" applyFont="1" applyFill="1" applyBorder="1" applyAlignment="1">
      <alignment horizontal="center" vertical="top" wrapText="1"/>
    </xf>
    <xf numFmtId="0" fontId="6" fillId="2" borderId="56" xfId="0" applyFont="1" applyFill="1" applyBorder="1" applyAlignment="1">
      <alignment horizontal="center" vertical="top" wrapText="1"/>
    </xf>
    <xf numFmtId="164" fontId="6" fillId="2" borderId="56" xfId="0" applyNumberFormat="1" applyFont="1" applyFill="1" applyBorder="1" applyAlignment="1">
      <alignment horizontal="center" vertical="top" wrapText="1"/>
    </xf>
    <xf numFmtId="0" fontId="6" fillId="2" borderId="59" xfId="0" applyFont="1" applyFill="1" applyBorder="1" applyAlignment="1">
      <alignment horizontal="center" vertical="top" wrapText="1"/>
    </xf>
    <xf numFmtId="9" fontId="6" fillId="3" borderId="0" xfId="1" applyFont="1" applyFill="1" applyAlignment="1">
      <alignment horizontal="left" vertical="top"/>
    </xf>
    <xf numFmtId="0" fontId="3" fillId="0" borderId="0" xfId="0" applyFont="1" applyAlignment="1">
      <alignment horizontal="center" vertical="center" wrapText="1"/>
    </xf>
    <xf numFmtId="0" fontId="3" fillId="0" borderId="0" xfId="0" applyFont="1" applyAlignment="1">
      <alignment horizontal="center" vertical="top"/>
    </xf>
    <xf numFmtId="9" fontId="6" fillId="2" borderId="0" xfId="1" applyFont="1" applyFill="1" applyAlignment="1">
      <alignment horizontal="left" vertical="top"/>
    </xf>
    <xf numFmtId="0" fontId="3" fillId="2" borderId="0" xfId="0" applyFont="1" applyFill="1">
      <alignment vertical="top"/>
    </xf>
    <xf numFmtId="0" fontId="3" fillId="0" borderId="68" xfId="0" applyFont="1" applyBorder="1" applyAlignment="1">
      <alignment horizontal="center" vertical="top"/>
    </xf>
    <xf numFmtId="0" fontId="3" fillId="0" borderId="68" xfId="0" applyFont="1" applyBorder="1" applyAlignment="1">
      <alignment horizontal="center" vertical="top" wrapText="1"/>
    </xf>
    <xf numFmtId="0" fontId="3" fillId="0" borderId="68" xfId="0" applyFont="1" applyBorder="1" applyAlignment="1">
      <alignment vertical="top" wrapText="1"/>
    </xf>
    <xf numFmtId="0" fontId="3" fillId="0" borderId="68" xfId="0" applyFont="1" applyBorder="1">
      <alignment vertical="top"/>
    </xf>
    <xf numFmtId="9" fontId="3" fillId="0" borderId="68" xfId="0" applyNumberFormat="1" applyFont="1" applyBorder="1" applyAlignment="1">
      <alignment horizontal="center" vertical="top"/>
    </xf>
    <xf numFmtId="9" fontId="3" fillId="0" borderId="68" xfId="1" applyFont="1" applyBorder="1" applyAlignment="1">
      <alignment horizontal="center" vertical="top"/>
    </xf>
    <xf numFmtId="0" fontId="6" fillId="0" borderId="0" xfId="0" applyFont="1" applyAlignment="1">
      <alignment horizontal="left" vertical="top"/>
    </xf>
    <xf numFmtId="0" fontId="6" fillId="0" borderId="0" xfId="0" applyFont="1" applyAlignment="1">
      <alignment horizontal="right" vertical="top"/>
    </xf>
    <xf numFmtId="9" fontId="6" fillId="0" borderId="0" xfId="1" applyFont="1" applyFill="1" applyAlignment="1">
      <alignment horizontal="right" vertical="top"/>
    </xf>
    <xf numFmtId="0" fontId="8" fillId="0" borderId="0" xfId="0" applyFont="1" applyAlignment="1">
      <alignment horizontal="right" vertical="top"/>
    </xf>
    <xf numFmtId="0" fontId="6" fillId="3" borderId="0" xfId="0" applyFont="1" applyFill="1">
      <alignment vertical="top"/>
    </xf>
    <xf numFmtId="0" fontId="6" fillId="2" borderId="0" xfId="0" applyFont="1" applyFill="1">
      <alignment vertical="top"/>
    </xf>
    <xf numFmtId="0" fontId="15" fillId="0" borderId="0" xfId="0" applyFont="1" applyAlignment="1">
      <alignment vertical="center"/>
    </xf>
    <xf numFmtId="0" fontId="16" fillId="0" borderId="0" xfId="0" applyFont="1" applyAlignment="1">
      <alignment vertical="center"/>
    </xf>
    <xf numFmtId="0" fontId="3" fillId="0" borderId="72" xfId="0" applyFont="1" applyBorder="1" applyAlignment="1">
      <alignment horizontal="left" vertical="top" wrapText="1"/>
    </xf>
    <xf numFmtId="166" fontId="17" fillId="0" borderId="73" xfId="0" applyNumberFormat="1" applyFont="1" applyBorder="1" applyAlignment="1">
      <alignment horizontal="left" vertical="center" wrapText="1"/>
    </xf>
    <xf numFmtId="9" fontId="3" fillId="0" borderId="5" xfId="1" applyFont="1" applyBorder="1" applyAlignment="1">
      <alignment horizontal="center" vertical="top" wrapText="1"/>
    </xf>
    <xf numFmtId="0" fontId="3" fillId="0" borderId="69" xfId="0" applyFont="1" applyBorder="1" applyAlignment="1">
      <alignment horizontal="center" vertical="top"/>
    </xf>
    <xf numFmtId="0" fontId="3" fillId="0" borderId="70" xfId="0" applyFont="1" applyBorder="1" applyAlignment="1">
      <alignment horizontal="center" vertical="top"/>
    </xf>
    <xf numFmtId="0" fontId="3" fillId="0" borderId="71" xfId="0" applyFont="1" applyBorder="1" applyAlignment="1">
      <alignment horizontal="center" vertical="top"/>
    </xf>
    <xf numFmtId="0" fontId="3" fillId="0" borderId="0" xfId="0" applyFont="1" applyAlignment="1">
      <alignment horizontal="center" vertical="top"/>
    </xf>
    <xf numFmtId="9" fontId="3" fillId="0" borderId="62" xfId="1" applyFont="1" applyBorder="1" applyAlignment="1">
      <alignment horizontal="center" vertical="top"/>
    </xf>
    <xf numFmtId="9" fontId="3" fillId="0" borderId="67" xfId="1" applyFont="1" applyBorder="1" applyAlignment="1">
      <alignment horizontal="center" vertical="top"/>
    </xf>
    <xf numFmtId="9" fontId="3" fillId="0" borderId="6" xfId="1" applyFont="1" applyBorder="1" applyAlignment="1">
      <alignment horizontal="center" vertical="top"/>
    </xf>
    <xf numFmtId="9" fontId="3" fillId="0" borderId="4" xfId="1" applyFont="1" applyBorder="1" applyAlignment="1">
      <alignment horizontal="center" vertical="top"/>
    </xf>
    <xf numFmtId="0" fontId="3" fillId="0" borderId="27"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8" xfId="0" applyFont="1" applyBorder="1" applyAlignment="1">
      <alignment horizontal="center" vertical="top"/>
    </xf>
    <xf numFmtId="0" fontId="3" fillId="0" borderId="39" xfId="0" applyFont="1" applyBorder="1" applyAlignment="1">
      <alignment horizontal="center" vertical="top"/>
    </xf>
    <xf numFmtId="0" fontId="3" fillId="0" borderId="62" xfId="0" applyFont="1" applyBorder="1" applyAlignment="1">
      <alignment horizontal="center" vertical="top"/>
    </xf>
    <xf numFmtId="0" fontId="3" fillId="0" borderId="67" xfId="0" applyFont="1" applyBorder="1" applyAlignment="1">
      <alignment horizontal="center" vertical="top"/>
    </xf>
    <xf numFmtId="0" fontId="3" fillId="0" borderId="6" xfId="0" applyFont="1" applyBorder="1" applyAlignment="1">
      <alignment horizontal="center" vertical="top"/>
    </xf>
    <xf numFmtId="0" fontId="3" fillId="0" borderId="4" xfId="0" applyFont="1" applyBorder="1" applyAlignment="1">
      <alignment horizontal="center" vertical="top"/>
    </xf>
    <xf numFmtId="0" fontId="3" fillId="0" borderId="29"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52" xfId="0" applyFont="1" applyBorder="1" applyAlignment="1">
      <alignment horizontal="center" vertical="top"/>
    </xf>
    <xf numFmtId="0" fontId="3" fillId="0" borderId="53" xfId="0" applyFont="1" applyBorder="1" applyAlignment="1">
      <alignment horizontal="center" vertical="top"/>
    </xf>
    <xf numFmtId="0" fontId="3" fillId="0" borderId="54" xfId="0" applyFont="1" applyBorder="1" applyAlignment="1">
      <alignment horizontal="center" vertical="top"/>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35"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8" xfId="0" applyFont="1" applyBorder="1" applyAlignment="1">
      <alignment horizontal="center" vertical="center"/>
    </xf>
    <xf numFmtId="0" fontId="3" fillId="0" borderId="8" xfId="0" applyFont="1" applyBorder="1" applyAlignment="1">
      <alignment horizontal="center" vertical="center" wrapText="1"/>
    </xf>
  </cellXfs>
  <cellStyles count="4">
    <cellStyle name="Followed Hyperlink" xfId="3" builtinId="9" customBuiltin="1"/>
    <cellStyle name="Hyperlink" xfId="2" builtinId="8" customBuiltin="1"/>
    <cellStyle name="Normal" xfId="0" builtinId="0" customBuiltin="1"/>
    <cellStyle name="Percent" xfId="1" builtinId="5"/>
  </cellStyles>
  <dxfs count="59">
    <dxf>
      <font>
        <color rgb="FFDDDDDD"/>
      </font>
      <fill>
        <patternFill>
          <bgColor rgb="FFDDDDDD"/>
        </patternFill>
      </fill>
    </dxf>
    <dxf>
      <font>
        <color rgb="FFC6EFCE"/>
      </font>
      <fill>
        <patternFill>
          <bgColor rgb="FFC6EFCE"/>
        </patternFill>
      </fill>
    </dxf>
    <dxf>
      <font>
        <color rgb="FFFFEB9C"/>
      </font>
      <fill>
        <patternFill>
          <bgColor rgb="FFFFEB9C"/>
        </patternFill>
      </fill>
    </dxf>
    <dxf>
      <font>
        <color rgb="FFFFC7CE"/>
      </font>
      <fill>
        <patternFill>
          <bgColor rgb="FFFFC7CE"/>
        </patternFill>
      </fill>
    </dxf>
    <dxf>
      <font>
        <color rgb="FF9C0006"/>
      </font>
      <fill>
        <patternFill>
          <bgColor rgb="FFFFC7CE"/>
        </patternFill>
      </fill>
    </dxf>
    <dxf>
      <font>
        <color rgb="FFC6EFCE"/>
      </font>
      <fill>
        <patternFill>
          <bgColor rgb="FFC6EFCE"/>
        </patternFill>
      </fill>
    </dxf>
    <dxf>
      <font>
        <color rgb="FFDDDDDD"/>
      </font>
      <fill>
        <patternFill>
          <bgColor rgb="FFDDDDDD"/>
        </patternFill>
      </fill>
    </dxf>
    <dxf>
      <font>
        <color rgb="FFFFC7CE"/>
      </font>
      <fill>
        <patternFill>
          <bgColor rgb="FFFFC7CE"/>
        </patternFill>
      </fill>
    </dxf>
    <dxf>
      <font>
        <color rgb="FFFFEB9C"/>
      </font>
      <fill>
        <patternFill>
          <bgColor rgb="FFFFEB9C"/>
        </patternFill>
      </fill>
    </dxf>
    <dxf>
      <font>
        <color rgb="FF9C0006"/>
      </font>
      <fill>
        <patternFill>
          <bgColor rgb="FFFFC7CE"/>
        </patternFill>
      </fill>
    </dxf>
    <dxf>
      <font>
        <color rgb="FF9C0006"/>
      </font>
      <fill>
        <patternFill>
          <bgColor rgb="FFFFC7CE"/>
        </patternFill>
      </fill>
    </dxf>
    <dxf>
      <font>
        <color rgb="FFDDDDDD"/>
      </font>
      <fill>
        <patternFill>
          <bgColor rgb="FFDDDDDD"/>
        </patternFill>
      </fill>
    </dxf>
    <dxf>
      <font>
        <color rgb="FFC6EFCE"/>
      </font>
      <fill>
        <patternFill>
          <bgColor rgb="FFC6EFCE"/>
        </patternFill>
      </fill>
    </dxf>
    <dxf>
      <font>
        <color rgb="FFFFEB9C"/>
      </font>
      <fill>
        <patternFill>
          <bgColor rgb="FFFFEB9C"/>
        </patternFill>
      </fill>
    </dxf>
    <dxf>
      <font>
        <color rgb="FFFFC7CE"/>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FFC7CE"/>
      </font>
      <fill>
        <patternFill>
          <bgColor rgb="FFFFC7CE"/>
        </patternFill>
      </fill>
    </dxf>
    <dxf>
      <font>
        <color rgb="FFFFEB9C"/>
      </font>
      <fill>
        <patternFill>
          <bgColor rgb="FFFFEB9C"/>
        </patternFill>
      </fill>
    </dxf>
    <dxf>
      <font>
        <color rgb="FFC6EFCE"/>
      </font>
      <fill>
        <patternFill>
          <bgColor rgb="FFC6EFCE"/>
        </patternFill>
      </fill>
    </dxf>
    <dxf>
      <font>
        <color rgb="FFDDDDDD"/>
      </font>
      <fill>
        <patternFill>
          <bgColor rgb="FFDDDDDD"/>
        </patternFill>
      </fill>
    </dxf>
    <dxf>
      <font>
        <color rgb="FFCCECFF"/>
      </font>
      <fill>
        <patternFill>
          <bgColor rgb="FFCCECFF"/>
        </patternFill>
      </fill>
    </dxf>
    <dxf>
      <font>
        <color rgb="FFDDDDDD"/>
      </font>
      <fill>
        <patternFill>
          <bgColor rgb="FFDDDDDD"/>
        </patternFill>
      </fill>
    </dxf>
    <dxf>
      <font>
        <color rgb="FFFFC7CE"/>
      </font>
      <fill>
        <patternFill>
          <bgColor rgb="FFFFC7CE"/>
        </patternFill>
      </fill>
    </dxf>
    <dxf>
      <font>
        <color rgb="FFFFEB9C"/>
      </font>
      <fill>
        <patternFill>
          <bgColor rgb="FFFFEB9C"/>
        </patternFill>
      </fill>
    </dxf>
    <dxf>
      <font>
        <color rgb="FFC6EFCE"/>
      </font>
      <fill>
        <patternFill>
          <bgColor rgb="FFC6EFCE"/>
        </patternFill>
      </fill>
    </dxf>
    <dxf>
      <font>
        <color rgb="FFCCECFF"/>
      </font>
      <fill>
        <patternFill>
          <bgColor rgb="FFCCECFF"/>
        </patternFill>
      </fill>
    </dxf>
    <dxf>
      <font>
        <color rgb="FFDDDDDD"/>
      </font>
      <fill>
        <patternFill>
          <bgColor rgb="FFDDDDDD"/>
        </patternFill>
      </fill>
    </dxf>
    <dxf>
      <font>
        <color rgb="FFFFC7CE"/>
      </font>
      <fill>
        <patternFill>
          <bgColor rgb="FFFFC7CE"/>
        </patternFill>
      </fill>
    </dxf>
    <dxf>
      <font>
        <color rgb="FFC6EFCE"/>
      </font>
      <fill>
        <patternFill>
          <bgColor rgb="FFC6EFCE"/>
        </patternFill>
      </fill>
    </dxf>
    <dxf>
      <font>
        <color rgb="FFFFEB9C"/>
      </font>
      <fill>
        <patternFill>
          <bgColor rgb="FFFFEB9C"/>
        </patternFill>
      </fill>
    </dxf>
    <dxf>
      <font>
        <color rgb="FFC6EFCE"/>
      </font>
      <fill>
        <patternFill>
          <bgColor rgb="FFC6EFCE"/>
        </patternFill>
      </fill>
    </dxf>
    <dxf>
      <font>
        <color rgb="FFFFEB9C"/>
      </font>
      <fill>
        <patternFill>
          <bgColor rgb="FFFFEB9C"/>
        </patternFill>
      </fill>
    </dxf>
    <dxf>
      <font>
        <color rgb="FFFFC7CE"/>
      </font>
      <fill>
        <patternFill>
          <bgColor rgb="FFFFC7CE"/>
        </patternFill>
      </fill>
    </dxf>
    <dxf>
      <font>
        <color rgb="FFDDDDDD"/>
      </font>
      <fill>
        <patternFill>
          <bgColor rgb="FFDDDDDD"/>
        </patternFill>
      </fill>
    </dxf>
    <dxf>
      <font>
        <color rgb="FFFFC7CE"/>
      </font>
      <fill>
        <patternFill>
          <bgColor rgb="FFFFC7CE"/>
        </patternFill>
      </fill>
    </dxf>
    <dxf>
      <font>
        <color rgb="FFFFEB9C"/>
      </font>
      <fill>
        <patternFill>
          <bgColor rgb="FFFFEB9C"/>
        </patternFill>
      </fill>
    </dxf>
    <dxf>
      <font>
        <color rgb="FFC6EFCE"/>
      </font>
      <fill>
        <patternFill>
          <bgColor rgb="FFC6EFCE"/>
        </patternFill>
      </fill>
    </dxf>
    <dxf>
      <font>
        <color rgb="FFDDDDDD"/>
      </font>
      <fill>
        <patternFill>
          <bgColor rgb="FFDDDDDD"/>
        </patternFill>
      </fill>
    </dxf>
    <dxf>
      <font>
        <color rgb="FFCCECFF"/>
      </font>
      <fill>
        <patternFill>
          <bgColor rgb="FFCCECFF"/>
        </patternFill>
      </fill>
    </dxf>
    <dxf>
      <font>
        <color rgb="FFCCECFF"/>
      </font>
      <fill>
        <patternFill>
          <bgColor rgb="FFCCECFF"/>
        </patternFill>
      </fill>
    </dxf>
    <dxf>
      <font>
        <color rgb="FFCCECFF"/>
      </font>
      <fill>
        <patternFill>
          <bgColor rgb="FFCCECFF"/>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B5CC"/>
      <color rgb="FF0065A4"/>
      <color rgb="FFDA4726"/>
      <color rgb="FFF9E1DB"/>
      <color rgb="FFFFFFFF"/>
      <color rgb="FFFFFFCC"/>
      <color rgb="FFCFBEDD"/>
      <color rgb="FFEABEBE"/>
      <color rgb="FFCAE8DD"/>
      <color rgb="FFE8C5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hyperlink" Target="#Governance!A1.07"/><Relationship Id="rId13" Type="http://schemas.openxmlformats.org/officeDocument/2006/relationships/hyperlink" Target="#Governance!A1.12"/><Relationship Id="rId18" Type="http://schemas.openxmlformats.org/officeDocument/2006/relationships/hyperlink" Target="#Governance!A1.20"/><Relationship Id="rId3" Type="http://schemas.openxmlformats.org/officeDocument/2006/relationships/hyperlink" Target="#Governance!A1.01"/><Relationship Id="rId7" Type="http://schemas.openxmlformats.org/officeDocument/2006/relationships/hyperlink" Target="#Governance!A1.08"/><Relationship Id="rId12" Type="http://schemas.openxmlformats.org/officeDocument/2006/relationships/hyperlink" Target="#Governance!A1.11"/><Relationship Id="rId17" Type="http://schemas.openxmlformats.org/officeDocument/2006/relationships/hyperlink" Target="#Governance!A1.16"/><Relationship Id="rId2" Type="http://schemas.openxmlformats.org/officeDocument/2006/relationships/hyperlink" Target="#'Overview of progress'!O.1"/><Relationship Id="rId16" Type="http://schemas.openxmlformats.org/officeDocument/2006/relationships/hyperlink" Target="#Governance!A1.15"/><Relationship Id="rId20" Type="http://schemas.openxmlformats.org/officeDocument/2006/relationships/hyperlink" Target="#Governance!A1.33"/><Relationship Id="rId1" Type="http://schemas.openxmlformats.org/officeDocument/2006/relationships/image" Target="../media/image3.jpeg"/><Relationship Id="rId6" Type="http://schemas.openxmlformats.org/officeDocument/2006/relationships/hyperlink" Target="#Governance!A1.09"/><Relationship Id="rId11" Type="http://schemas.openxmlformats.org/officeDocument/2006/relationships/hyperlink" Target="#Governance!A1.10"/><Relationship Id="rId5" Type="http://schemas.openxmlformats.org/officeDocument/2006/relationships/hyperlink" Target="#Governance!A1.04"/><Relationship Id="rId15" Type="http://schemas.openxmlformats.org/officeDocument/2006/relationships/hyperlink" Target="#Governance!A1.14"/><Relationship Id="rId10" Type="http://schemas.openxmlformats.org/officeDocument/2006/relationships/hyperlink" Target="#Governance!A1.05"/><Relationship Id="rId19" Type="http://schemas.openxmlformats.org/officeDocument/2006/relationships/hyperlink" Target="#Governance!A1.29"/><Relationship Id="rId4" Type="http://schemas.openxmlformats.org/officeDocument/2006/relationships/hyperlink" Target="#Governance!A1.03"/><Relationship Id="rId9" Type="http://schemas.openxmlformats.org/officeDocument/2006/relationships/hyperlink" Target="#Governance!A1.06"/><Relationship Id="rId14" Type="http://schemas.openxmlformats.org/officeDocument/2006/relationships/hyperlink" Target="#Governance!A1.13"/></Relationships>
</file>

<file path=xl/drawings/_rels/drawing3.xml.rels><?xml version="1.0" encoding="UTF-8" standalone="yes"?>
<Relationships xmlns="http://schemas.openxmlformats.org/package/2006/relationships"><Relationship Id="rId8" Type="http://schemas.openxmlformats.org/officeDocument/2006/relationships/hyperlink" Target="#Partnering!A2.08"/><Relationship Id="rId3" Type="http://schemas.openxmlformats.org/officeDocument/2006/relationships/hyperlink" Target="#Partnering!A2.01"/><Relationship Id="rId7" Type="http://schemas.openxmlformats.org/officeDocument/2006/relationships/hyperlink" Target="#Partnering!A2.05"/><Relationship Id="rId2" Type="http://schemas.openxmlformats.org/officeDocument/2006/relationships/hyperlink" Target="#'Overview of progress'!O.2"/><Relationship Id="rId1" Type="http://schemas.openxmlformats.org/officeDocument/2006/relationships/image" Target="../media/image4.jpeg"/><Relationship Id="rId6" Type="http://schemas.openxmlformats.org/officeDocument/2006/relationships/hyperlink" Target="#Partnering!A2.04"/><Relationship Id="rId11" Type="http://schemas.openxmlformats.org/officeDocument/2006/relationships/hyperlink" Target="#Partnering!A2.14"/><Relationship Id="rId5" Type="http://schemas.openxmlformats.org/officeDocument/2006/relationships/hyperlink" Target="#Partnering!A2.03"/><Relationship Id="rId10" Type="http://schemas.openxmlformats.org/officeDocument/2006/relationships/hyperlink" Target="#Partnering!A2.10"/><Relationship Id="rId4" Type="http://schemas.openxmlformats.org/officeDocument/2006/relationships/hyperlink" Target="#Partnering!A2.02"/><Relationship Id="rId9" Type="http://schemas.openxmlformats.org/officeDocument/2006/relationships/hyperlink" Target="#Partnering!A2.09"/></Relationships>
</file>

<file path=xl/drawings/_rels/drawing4.xml.rels><?xml version="1.0" encoding="UTF-8" standalone="yes"?>
<Relationships xmlns="http://schemas.openxmlformats.org/package/2006/relationships"><Relationship Id="rId2" Type="http://schemas.openxmlformats.org/officeDocument/2006/relationships/hyperlink" Target="#'Overview of progress'!O.2"/><Relationship Id="rId1" Type="http://schemas.openxmlformats.org/officeDocument/2006/relationships/hyperlink" Target="#'Overview of progress'!O.1"/></Relationships>
</file>

<file path=xl/drawings/drawing1.xml><?xml version="1.0" encoding="utf-8"?>
<xdr:wsDr xmlns:xdr="http://schemas.openxmlformats.org/drawingml/2006/spreadsheetDrawing" xmlns:a="http://schemas.openxmlformats.org/drawingml/2006/main">
  <xdr:twoCellAnchor editAs="oneCell">
    <xdr:from>
      <xdr:col>0</xdr:col>
      <xdr:colOff>114299</xdr:colOff>
      <xdr:row>0</xdr:row>
      <xdr:rowOff>127000</xdr:rowOff>
    </xdr:from>
    <xdr:to>
      <xdr:col>1</xdr:col>
      <xdr:colOff>1536700</xdr:colOff>
      <xdr:row>10</xdr:row>
      <xdr:rowOff>55034</xdr:rowOff>
    </xdr:to>
    <xdr:pic>
      <xdr:nvPicPr>
        <xdr:cNvPr id="4" name="Picture 3">
          <a:extLst>
            <a:ext uri="{FF2B5EF4-FFF2-40B4-BE49-F238E27FC236}">
              <a16:creationId xmlns:a16="http://schemas.microsoft.com/office/drawing/2014/main" id="{464D85DA-413F-684D-C503-FB93B5396B1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299" y="127000"/>
          <a:ext cx="1536701" cy="1536701"/>
        </a:xfrm>
        <a:prstGeom prst="rect">
          <a:avLst/>
        </a:prstGeom>
      </xdr:spPr>
    </xdr:pic>
    <xdr:clientData/>
  </xdr:twoCellAnchor>
  <xdr:twoCellAnchor editAs="oneCell">
    <xdr:from>
      <xdr:col>1</xdr:col>
      <xdr:colOff>478367</xdr:colOff>
      <xdr:row>27</xdr:row>
      <xdr:rowOff>116116</xdr:rowOff>
    </xdr:from>
    <xdr:to>
      <xdr:col>1</xdr:col>
      <xdr:colOff>5498022</xdr:colOff>
      <xdr:row>27</xdr:row>
      <xdr:rowOff>2683934</xdr:rowOff>
    </xdr:to>
    <xdr:pic>
      <xdr:nvPicPr>
        <xdr:cNvPr id="3" name="Picture 2">
          <a:extLst>
            <a:ext uri="{FF2B5EF4-FFF2-40B4-BE49-F238E27FC236}">
              <a16:creationId xmlns:a16="http://schemas.microsoft.com/office/drawing/2014/main" id="{6C9B7C1B-01C8-C270-D49B-8CC3767020CD}"/>
            </a:ext>
          </a:extLst>
        </xdr:cNvPr>
        <xdr:cNvPicPr>
          <a:picLocks noChangeAspect="1"/>
        </xdr:cNvPicPr>
      </xdr:nvPicPr>
      <xdr:blipFill rotWithShape="1">
        <a:blip xmlns:r="http://schemas.openxmlformats.org/officeDocument/2006/relationships" r:embed="rId2"/>
        <a:srcRect b="43898"/>
        <a:stretch/>
      </xdr:blipFill>
      <xdr:spPr>
        <a:xfrm>
          <a:off x="592667" y="7012216"/>
          <a:ext cx="5019655" cy="25678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48041</xdr:colOff>
      <xdr:row>2</xdr:row>
      <xdr:rowOff>1925</xdr:rowOff>
    </xdr:to>
    <xdr:pic>
      <xdr:nvPicPr>
        <xdr:cNvPr id="2" name="Picture 1" descr="Icon for the Clinical Governace Standard">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61925"/>
          <a:ext cx="495716" cy="500400"/>
        </a:xfrm>
        <a:prstGeom prst="rect">
          <a:avLst/>
        </a:prstGeom>
      </xdr:spPr>
    </xdr:pic>
    <xdr:clientData/>
  </xdr:twoCellAnchor>
  <xdr:twoCellAnchor>
    <xdr:from>
      <xdr:col>3</xdr:col>
      <xdr:colOff>47625</xdr:colOff>
      <xdr:row>0</xdr:row>
      <xdr:rowOff>28575</xdr:rowOff>
    </xdr:from>
    <xdr:to>
      <xdr:col>3</xdr:col>
      <xdr:colOff>731625</xdr:colOff>
      <xdr:row>1</xdr:row>
      <xdr:rowOff>406650</xdr:rowOff>
    </xdr:to>
    <xdr:sp macro="" textlink="">
      <xdr:nvSpPr>
        <xdr:cNvPr id="3" name="Rounded Rectangle 2" descr="Button containing hyperlink to the Overview of Progress worksheet">
          <a:hlinkClick xmlns:r="http://schemas.openxmlformats.org/officeDocument/2006/relationships" r:id="rId2"/>
          <a:extLst>
            <a:ext uri="{FF2B5EF4-FFF2-40B4-BE49-F238E27FC236}">
              <a16:creationId xmlns:a16="http://schemas.microsoft.com/office/drawing/2014/main" id="{00000000-0008-0000-0100-000003000000}"/>
            </a:ext>
          </a:extLst>
        </xdr:cNvPr>
        <xdr:cNvSpPr/>
      </xdr:nvSpPr>
      <xdr:spPr>
        <a:xfrm>
          <a:off x="3209925" y="28575"/>
          <a:ext cx="684000" cy="54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Overview of progress</a:t>
          </a:r>
        </a:p>
      </xdr:txBody>
    </xdr:sp>
    <xdr:clientData/>
  </xdr:twoCellAnchor>
  <xdr:twoCellAnchor>
    <xdr:from>
      <xdr:col>3</xdr:col>
      <xdr:colOff>771525</xdr:colOff>
      <xdr:row>0</xdr:row>
      <xdr:rowOff>0</xdr:rowOff>
    </xdr:from>
    <xdr:to>
      <xdr:col>3</xdr:col>
      <xdr:colOff>1185525</xdr:colOff>
      <xdr:row>1</xdr:row>
      <xdr:rowOff>108075</xdr:rowOff>
    </xdr:to>
    <xdr:sp macro="" textlink="">
      <xdr:nvSpPr>
        <xdr:cNvPr id="4" name="Rounded Rectangle 3" descr="Button containing hyperlink to Action 1.1">
          <a:hlinkClick xmlns:r="http://schemas.openxmlformats.org/officeDocument/2006/relationships" r:id="rId3"/>
          <a:extLst>
            <a:ext uri="{FF2B5EF4-FFF2-40B4-BE49-F238E27FC236}">
              <a16:creationId xmlns:a16="http://schemas.microsoft.com/office/drawing/2014/main" id="{00000000-0008-0000-0100-000004000000}"/>
            </a:ext>
          </a:extLst>
        </xdr:cNvPr>
        <xdr:cNvSpPr/>
      </xdr:nvSpPr>
      <xdr:spPr>
        <a:xfrm>
          <a:off x="3933825" y="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1.01</a:t>
          </a:r>
        </a:p>
      </xdr:txBody>
    </xdr:sp>
    <xdr:clientData/>
  </xdr:twoCellAnchor>
  <xdr:twoCellAnchor>
    <xdr:from>
      <xdr:col>3</xdr:col>
      <xdr:colOff>1674019</xdr:colOff>
      <xdr:row>0</xdr:row>
      <xdr:rowOff>0</xdr:rowOff>
    </xdr:from>
    <xdr:to>
      <xdr:col>3</xdr:col>
      <xdr:colOff>2088019</xdr:colOff>
      <xdr:row>1</xdr:row>
      <xdr:rowOff>108075</xdr:rowOff>
    </xdr:to>
    <xdr:sp macro="" textlink="">
      <xdr:nvSpPr>
        <xdr:cNvPr id="6" name="Rounded Rectangle 5" descr="Button containing hyperlink to Action 1.3">
          <a:hlinkClick xmlns:r="http://schemas.openxmlformats.org/officeDocument/2006/relationships" r:id="rId4"/>
          <a:extLst>
            <a:ext uri="{FF2B5EF4-FFF2-40B4-BE49-F238E27FC236}">
              <a16:creationId xmlns:a16="http://schemas.microsoft.com/office/drawing/2014/main" id="{00000000-0008-0000-0100-000006000000}"/>
            </a:ext>
          </a:extLst>
        </xdr:cNvPr>
        <xdr:cNvSpPr/>
      </xdr:nvSpPr>
      <xdr:spPr>
        <a:xfrm>
          <a:off x="4836319" y="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1.03</a:t>
          </a:r>
        </a:p>
      </xdr:txBody>
    </xdr:sp>
    <xdr:clientData/>
  </xdr:twoCellAnchor>
  <xdr:twoCellAnchor>
    <xdr:from>
      <xdr:col>3</xdr:col>
      <xdr:colOff>2125266</xdr:colOff>
      <xdr:row>0</xdr:row>
      <xdr:rowOff>0</xdr:rowOff>
    </xdr:from>
    <xdr:to>
      <xdr:col>3</xdr:col>
      <xdr:colOff>2539266</xdr:colOff>
      <xdr:row>1</xdr:row>
      <xdr:rowOff>108075</xdr:rowOff>
    </xdr:to>
    <xdr:sp macro="" textlink="">
      <xdr:nvSpPr>
        <xdr:cNvPr id="7" name="Rounded Rectangle 6" descr="Button containing hyperlink to Action 1.4">
          <a:hlinkClick xmlns:r="http://schemas.openxmlformats.org/officeDocument/2006/relationships" r:id="rId5"/>
          <a:extLst>
            <a:ext uri="{FF2B5EF4-FFF2-40B4-BE49-F238E27FC236}">
              <a16:creationId xmlns:a16="http://schemas.microsoft.com/office/drawing/2014/main" id="{00000000-0008-0000-0100-000007000000}"/>
            </a:ext>
          </a:extLst>
        </xdr:cNvPr>
        <xdr:cNvSpPr/>
      </xdr:nvSpPr>
      <xdr:spPr>
        <a:xfrm>
          <a:off x="5287566" y="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1.04</a:t>
          </a:r>
        </a:p>
      </xdr:txBody>
    </xdr:sp>
    <xdr:clientData/>
  </xdr:twoCellAnchor>
  <xdr:twoCellAnchor>
    <xdr:from>
      <xdr:col>3</xdr:col>
      <xdr:colOff>4381501</xdr:colOff>
      <xdr:row>0</xdr:row>
      <xdr:rowOff>0</xdr:rowOff>
    </xdr:from>
    <xdr:to>
      <xdr:col>3</xdr:col>
      <xdr:colOff>4795501</xdr:colOff>
      <xdr:row>1</xdr:row>
      <xdr:rowOff>108075</xdr:rowOff>
    </xdr:to>
    <xdr:sp macro="" textlink="">
      <xdr:nvSpPr>
        <xdr:cNvPr id="8" name="Rounded Rectangle 7" descr="Button containing hyperlink to Action 1.9">
          <a:hlinkClick xmlns:r="http://schemas.openxmlformats.org/officeDocument/2006/relationships" r:id="rId6"/>
          <a:extLst>
            <a:ext uri="{FF2B5EF4-FFF2-40B4-BE49-F238E27FC236}">
              <a16:creationId xmlns:a16="http://schemas.microsoft.com/office/drawing/2014/main" id="{00000000-0008-0000-0100-000008000000}"/>
            </a:ext>
          </a:extLst>
        </xdr:cNvPr>
        <xdr:cNvSpPr/>
      </xdr:nvSpPr>
      <xdr:spPr>
        <a:xfrm>
          <a:off x="7543801" y="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1.09</a:t>
          </a:r>
        </a:p>
      </xdr:txBody>
    </xdr:sp>
    <xdr:clientData/>
  </xdr:twoCellAnchor>
  <xdr:twoCellAnchor>
    <xdr:from>
      <xdr:col>3</xdr:col>
      <xdr:colOff>3930254</xdr:colOff>
      <xdr:row>0</xdr:row>
      <xdr:rowOff>0</xdr:rowOff>
    </xdr:from>
    <xdr:to>
      <xdr:col>3</xdr:col>
      <xdr:colOff>4344254</xdr:colOff>
      <xdr:row>1</xdr:row>
      <xdr:rowOff>108075</xdr:rowOff>
    </xdr:to>
    <xdr:sp macro="" textlink="">
      <xdr:nvSpPr>
        <xdr:cNvPr id="9" name="Rounded Rectangle 8" descr="Button containing hyperlink to Action 1.8">
          <a:hlinkClick xmlns:r="http://schemas.openxmlformats.org/officeDocument/2006/relationships" r:id="rId7"/>
          <a:extLst>
            <a:ext uri="{FF2B5EF4-FFF2-40B4-BE49-F238E27FC236}">
              <a16:creationId xmlns:a16="http://schemas.microsoft.com/office/drawing/2014/main" id="{00000000-0008-0000-0100-000009000000}"/>
            </a:ext>
          </a:extLst>
        </xdr:cNvPr>
        <xdr:cNvSpPr/>
      </xdr:nvSpPr>
      <xdr:spPr>
        <a:xfrm>
          <a:off x="7092554" y="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1.08</a:t>
          </a:r>
        </a:p>
      </xdr:txBody>
    </xdr:sp>
    <xdr:clientData/>
  </xdr:twoCellAnchor>
  <xdr:twoCellAnchor>
    <xdr:from>
      <xdr:col>3</xdr:col>
      <xdr:colOff>3479007</xdr:colOff>
      <xdr:row>0</xdr:row>
      <xdr:rowOff>0</xdr:rowOff>
    </xdr:from>
    <xdr:to>
      <xdr:col>3</xdr:col>
      <xdr:colOff>3893007</xdr:colOff>
      <xdr:row>1</xdr:row>
      <xdr:rowOff>108075</xdr:rowOff>
    </xdr:to>
    <xdr:sp macro="" textlink="">
      <xdr:nvSpPr>
        <xdr:cNvPr id="10" name="Rounded Rectangle 9" descr="Button containing hyperlink to Action 1.7">
          <a:hlinkClick xmlns:r="http://schemas.openxmlformats.org/officeDocument/2006/relationships" r:id="rId8"/>
          <a:extLst>
            <a:ext uri="{FF2B5EF4-FFF2-40B4-BE49-F238E27FC236}">
              <a16:creationId xmlns:a16="http://schemas.microsoft.com/office/drawing/2014/main" id="{00000000-0008-0000-0100-00000A000000}"/>
            </a:ext>
          </a:extLst>
        </xdr:cNvPr>
        <xdr:cNvSpPr/>
      </xdr:nvSpPr>
      <xdr:spPr>
        <a:xfrm>
          <a:off x="6641307" y="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1.07</a:t>
          </a:r>
        </a:p>
      </xdr:txBody>
    </xdr:sp>
    <xdr:clientData/>
  </xdr:twoCellAnchor>
  <xdr:twoCellAnchor>
    <xdr:from>
      <xdr:col>3</xdr:col>
      <xdr:colOff>3027760</xdr:colOff>
      <xdr:row>0</xdr:row>
      <xdr:rowOff>0</xdr:rowOff>
    </xdr:from>
    <xdr:to>
      <xdr:col>3</xdr:col>
      <xdr:colOff>3441760</xdr:colOff>
      <xdr:row>1</xdr:row>
      <xdr:rowOff>108075</xdr:rowOff>
    </xdr:to>
    <xdr:sp macro="" textlink="">
      <xdr:nvSpPr>
        <xdr:cNvPr id="11" name="Rounded Rectangle 10" descr="Button containing hyperlink to Action 1.6">
          <a:hlinkClick xmlns:r="http://schemas.openxmlformats.org/officeDocument/2006/relationships" r:id="rId9"/>
          <a:extLst>
            <a:ext uri="{FF2B5EF4-FFF2-40B4-BE49-F238E27FC236}">
              <a16:creationId xmlns:a16="http://schemas.microsoft.com/office/drawing/2014/main" id="{00000000-0008-0000-0100-00000B000000}"/>
            </a:ext>
          </a:extLst>
        </xdr:cNvPr>
        <xdr:cNvSpPr/>
      </xdr:nvSpPr>
      <xdr:spPr>
        <a:xfrm>
          <a:off x="6190060" y="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1.06</a:t>
          </a:r>
        </a:p>
      </xdr:txBody>
    </xdr:sp>
    <xdr:clientData/>
  </xdr:twoCellAnchor>
  <xdr:twoCellAnchor>
    <xdr:from>
      <xdr:col>3</xdr:col>
      <xdr:colOff>2576513</xdr:colOff>
      <xdr:row>0</xdr:row>
      <xdr:rowOff>0</xdr:rowOff>
    </xdr:from>
    <xdr:to>
      <xdr:col>3</xdr:col>
      <xdr:colOff>2990513</xdr:colOff>
      <xdr:row>1</xdr:row>
      <xdr:rowOff>108075</xdr:rowOff>
    </xdr:to>
    <xdr:sp macro="" textlink="">
      <xdr:nvSpPr>
        <xdr:cNvPr id="12" name="Rounded Rectangle 11" descr="Button containing hyperlink to Action 1.5">
          <a:hlinkClick xmlns:r="http://schemas.openxmlformats.org/officeDocument/2006/relationships" r:id="rId10"/>
          <a:extLst>
            <a:ext uri="{FF2B5EF4-FFF2-40B4-BE49-F238E27FC236}">
              <a16:creationId xmlns:a16="http://schemas.microsoft.com/office/drawing/2014/main" id="{00000000-0008-0000-0100-00000C000000}"/>
            </a:ext>
          </a:extLst>
        </xdr:cNvPr>
        <xdr:cNvSpPr/>
      </xdr:nvSpPr>
      <xdr:spPr>
        <a:xfrm>
          <a:off x="5738813" y="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1.05</a:t>
          </a:r>
        </a:p>
      </xdr:txBody>
    </xdr:sp>
    <xdr:clientData/>
  </xdr:twoCellAnchor>
  <xdr:twoCellAnchor>
    <xdr:from>
      <xdr:col>3</xdr:col>
      <xdr:colOff>4832748</xdr:colOff>
      <xdr:row>0</xdr:row>
      <xdr:rowOff>0</xdr:rowOff>
    </xdr:from>
    <xdr:to>
      <xdr:col>3</xdr:col>
      <xdr:colOff>5246748</xdr:colOff>
      <xdr:row>1</xdr:row>
      <xdr:rowOff>108075</xdr:rowOff>
    </xdr:to>
    <xdr:sp macro="" textlink="">
      <xdr:nvSpPr>
        <xdr:cNvPr id="13" name="Rounded Rectangle 12" descr="Button containing hyperlink to Action 1.10">
          <a:hlinkClick xmlns:r="http://schemas.openxmlformats.org/officeDocument/2006/relationships" r:id="rId11"/>
          <a:extLst>
            <a:ext uri="{FF2B5EF4-FFF2-40B4-BE49-F238E27FC236}">
              <a16:creationId xmlns:a16="http://schemas.microsoft.com/office/drawing/2014/main" id="{00000000-0008-0000-0100-00000D000000}"/>
            </a:ext>
          </a:extLst>
        </xdr:cNvPr>
        <xdr:cNvSpPr/>
      </xdr:nvSpPr>
      <xdr:spPr>
        <a:xfrm>
          <a:off x="7995048" y="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1.10</a:t>
          </a:r>
        </a:p>
      </xdr:txBody>
    </xdr:sp>
    <xdr:clientData/>
  </xdr:twoCellAnchor>
  <xdr:twoCellAnchor>
    <xdr:from>
      <xdr:col>3</xdr:col>
      <xdr:colOff>5283995</xdr:colOff>
      <xdr:row>0</xdr:row>
      <xdr:rowOff>0</xdr:rowOff>
    </xdr:from>
    <xdr:to>
      <xdr:col>3</xdr:col>
      <xdr:colOff>5697995</xdr:colOff>
      <xdr:row>1</xdr:row>
      <xdr:rowOff>108075</xdr:rowOff>
    </xdr:to>
    <xdr:sp macro="" textlink="">
      <xdr:nvSpPr>
        <xdr:cNvPr id="14" name="Rounded Rectangle 13" descr="Button containing hyperlink to Action 1.11">
          <a:hlinkClick xmlns:r="http://schemas.openxmlformats.org/officeDocument/2006/relationships" r:id="rId12"/>
          <a:extLst>
            <a:ext uri="{FF2B5EF4-FFF2-40B4-BE49-F238E27FC236}">
              <a16:creationId xmlns:a16="http://schemas.microsoft.com/office/drawing/2014/main" id="{00000000-0008-0000-0100-00000E000000}"/>
            </a:ext>
          </a:extLst>
        </xdr:cNvPr>
        <xdr:cNvSpPr/>
      </xdr:nvSpPr>
      <xdr:spPr>
        <a:xfrm>
          <a:off x="8446295" y="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1.11</a:t>
          </a:r>
        </a:p>
      </xdr:txBody>
    </xdr:sp>
    <xdr:clientData/>
  </xdr:twoCellAnchor>
  <xdr:twoCellAnchor>
    <xdr:from>
      <xdr:col>3</xdr:col>
      <xdr:colOff>5735242</xdr:colOff>
      <xdr:row>0</xdr:row>
      <xdr:rowOff>0</xdr:rowOff>
    </xdr:from>
    <xdr:to>
      <xdr:col>3</xdr:col>
      <xdr:colOff>6149242</xdr:colOff>
      <xdr:row>1</xdr:row>
      <xdr:rowOff>108075</xdr:rowOff>
    </xdr:to>
    <xdr:sp macro="" textlink="">
      <xdr:nvSpPr>
        <xdr:cNvPr id="15" name="Rounded Rectangle 14" descr="Button containing hyperlink to Action 1.12">
          <a:hlinkClick xmlns:r="http://schemas.openxmlformats.org/officeDocument/2006/relationships" r:id="rId13"/>
          <a:extLst>
            <a:ext uri="{FF2B5EF4-FFF2-40B4-BE49-F238E27FC236}">
              <a16:creationId xmlns:a16="http://schemas.microsoft.com/office/drawing/2014/main" id="{00000000-0008-0000-0100-00000F000000}"/>
            </a:ext>
          </a:extLst>
        </xdr:cNvPr>
        <xdr:cNvSpPr/>
      </xdr:nvSpPr>
      <xdr:spPr>
        <a:xfrm>
          <a:off x="8897542" y="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1.12</a:t>
          </a:r>
        </a:p>
      </xdr:txBody>
    </xdr:sp>
    <xdr:clientData/>
  </xdr:twoCellAnchor>
  <xdr:twoCellAnchor>
    <xdr:from>
      <xdr:col>3</xdr:col>
      <xdr:colOff>6186489</xdr:colOff>
      <xdr:row>0</xdr:row>
      <xdr:rowOff>0</xdr:rowOff>
    </xdr:from>
    <xdr:to>
      <xdr:col>4</xdr:col>
      <xdr:colOff>218739</xdr:colOff>
      <xdr:row>1</xdr:row>
      <xdr:rowOff>108075</xdr:rowOff>
    </xdr:to>
    <xdr:sp macro="" textlink="">
      <xdr:nvSpPr>
        <xdr:cNvPr id="16" name="Rounded Rectangle 15" descr="Button containing hyperlink to Action 1.13">
          <a:hlinkClick xmlns:r="http://schemas.openxmlformats.org/officeDocument/2006/relationships" r:id="rId14"/>
          <a:extLst>
            <a:ext uri="{FF2B5EF4-FFF2-40B4-BE49-F238E27FC236}">
              <a16:creationId xmlns:a16="http://schemas.microsoft.com/office/drawing/2014/main" id="{00000000-0008-0000-0100-000010000000}"/>
            </a:ext>
          </a:extLst>
        </xdr:cNvPr>
        <xdr:cNvSpPr/>
      </xdr:nvSpPr>
      <xdr:spPr>
        <a:xfrm>
          <a:off x="9348789" y="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1.13</a:t>
          </a:r>
        </a:p>
      </xdr:txBody>
    </xdr:sp>
    <xdr:clientData/>
  </xdr:twoCellAnchor>
  <xdr:twoCellAnchor>
    <xdr:from>
      <xdr:col>4</xdr:col>
      <xdr:colOff>255986</xdr:colOff>
      <xdr:row>0</xdr:row>
      <xdr:rowOff>0</xdr:rowOff>
    </xdr:from>
    <xdr:to>
      <xdr:col>5</xdr:col>
      <xdr:colOff>22286</xdr:colOff>
      <xdr:row>1</xdr:row>
      <xdr:rowOff>108075</xdr:rowOff>
    </xdr:to>
    <xdr:sp macro="" textlink="">
      <xdr:nvSpPr>
        <xdr:cNvPr id="17" name="Rounded Rectangle 16" descr="Button containing hyperlink to Action 1.14">
          <a:hlinkClick xmlns:r="http://schemas.openxmlformats.org/officeDocument/2006/relationships" r:id="rId15"/>
          <a:extLst>
            <a:ext uri="{FF2B5EF4-FFF2-40B4-BE49-F238E27FC236}">
              <a16:creationId xmlns:a16="http://schemas.microsoft.com/office/drawing/2014/main" id="{00000000-0008-0000-0100-000011000000}"/>
            </a:ext>
          </a:extLst>
        </xdr:cNvPr>
        <xdr:cNvSpPr/>
      </xdr:nvSpPr>
      <xdr:spPr>
        <a:xfrm>
          <a:off x="9800036" y="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1.14</a:t>
          </a:r>
        </a:p>
      </xdr:txBody>
    </xdr:sp>
    <xdr:clientData/>
  </xdr:twoCellAnchor>
  <xdr:twoCellAnchor>
    <xdr:from>
      <xdr:col>5</xdr:col>
      <xdr:colOff>59533</xdr:colOff>
      <xdr:row>0</xdr:row>
      <xdr:rowOff>0</xdr:rowOff>
    </xdr:from>
    <xdr:to>
      <xdr:col>5</xdr:col>
      <xdr:colOff>473533</xdr:colOff>
      <xdr:row>1</xdr:row>
      <xdr:rowOff>108075</xdr:rowOff>
    </xdr:to>
    <xdr:sp macro="" textlink="">
      <xdr:nvSpPr>
        <xdr:cNvPr id="18" name="Rounded Rectangle 17" descr="Button containing hyperlink to Action 1.15">
          <a:hlinkClick xmlns:r="http://schemas.openxmlformats.org/officeDocument/2006/relationships" r:id="rId16"/>
          <a:extLst>
            <a:ext uri="{FF2B5EF4-FFF2-40B4-BE49-F238E27FC236}">
              <a16:creationId xmlns:a16="http://schemas.microsoft.com/office/drawing/2014/main" id="{00000000-0008-0000-0100-000012000000}"/>
            </a:ext>
          </a:extLst>
        </xdr:cNvPr>
        <xdr:cNvSpPr/>
      </xdr:nvSpPr>
      <xdr:spPr>
        <a:xfrm>
          <a:off x="10251283" y="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1.15</a:t>
          </a:r>
        </a:p>
      </xdr:txBody>
    </xdr:sp>
    <xdr:clientData/>
  </xdr:twoCellAnchor>
  <xdr:twoCellAnchor>
    <xdr:from>
      <xdr:col>5</xdr:col>
      <xdr:colOff>510780</xdr:colOff>
      <xdr:row>0</xdr:row>
      <xdr:rowOff>0</xdr:rowOff>
    </xdr:from>
    <xdr:to>
      <xdr:col>5</xdr:col>
      <xdr:colOff>924780</xdr:colOff>
      <xdr:row>1</xdr:row>
      <xdr:rowOff>108075</xdr:rowOff>
    </xdr:to>
    <xdr:sp macro="" textlink="">
      <xdr:nvSpPr>
        <xdr:cNvPr id="19" name="Rounded Rectangle 18" descr="Button containing hyperlink to Action 1.16">
          <a:hlinkClick xmlns:r="http://schemas.openxmlformats.org/officeDocument/2006/relationships" r:id="rId17"/>
          <a:extLst>
            <a:ext uri="{FF2B5EF4-FFF2-40B4-BE49-F238E27FC236}">
              <a16:creationId xmlns:a16="http://schemas.microsoft.com/office/drawing/2014/main" id="{00000000-0008-0000-0100-000013000000}"/>
            </a:ext>
          </a:extLst>
        </xdr:cNvPr>
        <xdr:cNvSpPr/>
      </xdr:nvSpPr>
      <xdr:spPr>
        <a:xfrm>
          <a:off x="10702530" y="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1.16</a:t>
          </a:r>
        </a:p>
      </xdr:txBody>
    </xdr:sp>
    <xdr:clientData/>
  </xdr:twoCellAnchor>
  <xdr:twoCellAnchor>
    <xdr:from>
      <xdr:col>3</xdr:col>
      <xdr:colOff>1674019</xdr:colOff>
      <xdr:row>1</xdr:row>
      <xdr:rowOff>165225</xdr:rowOff>
    </xdr:from>
    <xdr:to>
      <xdr:col>3</xdr:col>
      <xdr:colOff>2088019</xdr:colOff>
      <xdr:row>1</xdr:row>
      <xdr:rowOff>435225</xdr:rowOff>
    </xdr:to>
    <xdr:sp macro="" textlink="">
      <xdr:nvSpPr>
        <xdr:cNvPr id="22" name="Rounded Rectangle 21" descr="Button containing hyperlink to Action 1.20">
          <a:hlinkClick xmlns:r="http://schemas.openxmlformats.org/officeDocument/2006/relationships" r:id="rId18"/>
          <a:extLst>
            <a:ext uri="{FF2B5EF4-FFF2-40B4-BE49-F238E27FC236}">
              <a16:creationId xmlns:a16="http://schemas.microsoft.com/office/drawing/2014/main" id="{00000000-0008-0000-0100-000016000000}"/>
            </a:ext>
          </a:extLst>
        </xdr:cNvPr>
        <xdr:cNvSpPr/>
      </xdr:nvSpPr>
      <xdr:spPr>
        <a:xfrm>
          <a:off x="4836319" y="32715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1.20</a:t>
          </a:r>
        </a:p>
      </xdr:txBody>
    </xdr:sp>
    <xdr:clientData/>
  </xdr:twoCellAnchor>
  <xdr:twoCellAnchor>
    <xdr:from>
      <xdr:col>3</xdr:col>
      <xdr:colOff>5735242</xdr:colOff>
      <xdr:row>1</xdr:row>
      <xdr:rowOff>165225</xdr:rowOff>
    </xdr:from>
    <xdr:to>
      <xdr:col>3</xdr:col>
      <xdr:colOff>6149242</xdr:colOff>
      <xdr:row>1</xdr:row>
      <xdr:rowOff>435225</xdr:rowOff>
    </xdr:to>
    <xdr:sp macro="" textlink="">
      <xdr:nvSpPr>
        <xdr:cNvPr id="31" name="Rounded Rectangle 30" descr="Button containing hyperlink to Action 1.29">
          <a:hlinkClick xmlns:r="http://schemas.openxmlformats.org/officeDocument/2006/relationships" r:id="rId19"/>
          <a:extLst>
            <a:ext uri="{FF2B5EF4-FFF2-40B4-BE49-F238E27FC236}">
              <a16:creationId xmlns:a16="http://schemas.microsoft.com/office/drawing/2014/main" id="{00000000-0008-0000-0100-00001F000000}"/>
            </a:ext>
          </a:extLst>
        </xdr:cNvPr>
        <xdr:cNvSpPr/>
      </xdr:nvSpPr>
      <xdr:spPr>
        <a:xfrm>
          <a:off x="8897542" y="32715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1.29</a:t>
          </a:r>
        </a:p>
      </xdr:txBody>
    </xdr:sp>
    <xdr:clientData/>
  </xdr:twoCellAnchor>
  <xdr:twoCellAnchor>
    <xdr:from>
      <xdr:col>5</xdr:col>
      <xdr:colOff>59533</xdr:colOff>
      <xdr:row>1</xdr:row>
      <xdr:rowOff>165225</xdr:rowOff>
    </xdr:from>
    <xdr:to>
      <xdr:col>5</xdr:col>
      <xdr:colOff>473533</xdr:colOff>
      <xdr:row>1</xdr:row>
      <xdr:rowOff>435225</xdr:rowOff>
    </xdr:to>
    <xdr:sp macro="" textlink="">
      <xdr:nvSpPr>
        <xdr:cNvPr id="34" name="Rounded Rectangle 33" descr="Button containing hyperlink to Action 1.32">
          <a:extLst>
            <a:ext uri="{FF2B5EF4-FFF2-40B4-BE49-F238E27FC236}">
              <a16:creationId xmlns:a16="http://schemas.microsoft.com/office/drawing/2014/main" id="{00000000-0008-0000-0100-000022000000}"/>
            </a:ext>
          </a:extLst>
        </xdr:cNvPr>
        <xdr:cNvSpPr/>
      </xdr:nvSpPr>
      <xdr:spPr>
        <a:xfrm>
          <a:off x="10251283" y="32715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1.32</a:t>
          </a:r>
        </a:p>
      </xdr:txBody>
    </xdr:sp>
    <xdr:clientData/>
  </xdr:twoCellAnchor>
  <xdr:twoCellAnchor>
    <xdr:from>
      <xdr:col>5</xdr:col>
      <xdr:colOff>510780</xdr:colOff>
      <xdr:row>1</xdr:row>
      <xdr:rowOff>165225</xdr:rowOff>
    </xdr:from>
    <xdr:to>
      <xdr:col>5</xdr:col>
      <xdr:colOff>924780</xdr:colOff>
      <xdr:row>1</xdr:row>
      <xdr:rowOff>435225</xdr:rowOff>
    </xdr:to>
    <xdr:sp macro="" textlink="">
      <xdr:nvSpPr>
        <xdr:cNvPr id="35" name="Rounded Rectangle 34" descr="Button containing hyperlink to Action 1.33">
          <a:hlinkClick xmlns:r="http://schemas.openxmlformats.org/officeDocument/2006/relationships" r:id="rId20"/>
          <a:extLst>
            <a:ext uri="{FF2B5EF4-FFF2-40B4-BE49-F238E27FC236}">
              <a16:creationId xmlns:a16="http://schemas.microsoft.com/office/drawing/2014/main" id="{00000000-0008-0000-0100-000023000000}"/>
            </a:ext>
          </a:extLst>
        </xdr:cNvPr>
        <xdr:cNvSpPr/>
      </xdr:nvSpPr>
      <xdr:spPr>
        <a:xfrm>
          <a:off x="10702530" y="32715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1.33</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1</xdr:row>
      <xdr:rowOff>0</xdr:rowOff>
    </xdr:from>
    <xdr:to>
      <xdr:col>1</xdr:col>
      <xdr:colOff>48041</xdr:colOff>
      <xdr:row>2</xdr:row>
      <xdr:rowOff>338</xdr:rowOff>
    </xdr:to>
    <xdr:pic>
      <xdr:nvPicPr>
        <xdr:cNvPr id="2" name="Picture 1" descr="Icon for the Partnering with Consumers Standard">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61925"/>
          <a:ext cx="495715" cy="500400"/>
        </a:xfrm>
        <a:prstGeom prst="rect">
          <a:avLst/>
        </a:prstGeom>
      </xdr:spPr>
    </xdr:pic>
    <xdr:clientData/>
  </xdr:twoCellAnchor>
  <xdr:twoCellAnchor>
    <xdr:from>
      <xdr:col>3</xdr:col>
      <xdr:colOff>47625</xdr:colOff>
      <xdr:row>0</xdr:row>
      <xdr:rowOff>28575</xdr:rowOff>
    </xdr:from>
    <xdr:to>
      <xdr:col>3</xdr:col>
      <xdr:colOff>731625</xdr:colOff>
      <xdr:row>1</xdr:row>
      <xdr:rowOff>406650</xdr:rowOff>
    </xdr:to>
    <xdr:sp macro="" textlink="">
      <xdr:nvSpPr>
        <xdr:cNvPr id="33" name="Rounded Rectangle 32" descr="Button containing hyperlink to the Overview of Progress worksheet">
          <a:hlinkClick xmlns:r="http://schemas.openxmlformats.org/officeDocument/2006/relationships" r:id="rId2"/>
          <a:extLst>
            <a:ext uri="{FF2B5EF4-FFF2-40B4-BE49-F238E27FC236}">
              <a16:creationId xmlns:a16="http://schemas.microsoft.com/office/drawing/2014/main" id="{00000000-0008-0000-0400-000021000000}"/>
            </a:ext>
          </a:extLst>
        </xdr:cNvPr>
        <xdr:cNvSpPr/>
      </xdr:nvSpPr>
      <xdr:spPr>
        <a:xfrm>
          <a:off x="5924550" y="28575"/>
          <a:ext cx="684000" cy="540000"/>
        </a:xfrm>
        <a:prstGeom prst="roundRect">
          <a:avLst/>
        </a:prstGeom>
        <a:solidFill>
          <a:srgbClr val="00B5CC"/>
        </a:solidFill>
        <a:ln>
          <a:solidFill>
            <a:srgbClr val="00B5CC"/>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chemeClr val="bg1"/>
              </a:solidFill>
            </a:rPr>
            <a:t>Overview of progress</a:t>
          </a:r>
        </a:p>
      </xdr:txBody>
    </xdr:sp>
    <xdr:clientData/>
  </xdr:twoCellAnchor>
  <xdr:twoCellAnchor>
    <xdr:from>
      <xdr:col>3</xdr:col>
      <xdr:colOff>771525</xdr:colOff>
      <xdr:row>0</xdr:row>
      <xdr:rowOff>0</xdr:rowOff>
    </xdr:from>
    <xdr:to>
      <xdr:col>3</xdr:col>
      <xdr:colOff>1185525</xdr:colOff>
      <xdr:row>1</xdr:row>
      <xdr:rowOff>108075</xdr:rowOff>
    </xdr:to>
    <xdr:sp macro="" textlink="">
      <xdr:nvSpPr>
        <xdr:cNvPr id="34" name="Rounded Rectangle 33" descr="Button containing hyperlink to Action 2.1">
          <a:hlinkClick xmlns:r="http://schemas.openxmlformats.org/officeDocument/2006/relationships" r:id="rId3"/>
          <a:extLst>
            <a:ext uri="{FF2B5EF4-FFF2-40B4-BE49-F238E27FC236}">
              <a16:creationId xmlns:a16="http://schemas.microsoft.com/office/drawing/2014/main" id="{00000000-0008-0000-0400-000022000000}"/>
            </a:ext>
          </a:extLst>
        </xdr:cNvPr>
        <xdr:cNvSpPr/>
      </xdr:nvSpPr>
      <xdr:spPr>
        <a:xfrm>
          <a:off x="6648450" y="0"/>
          <a:ext cx="414000" cy="270000"/>
        </a:xfrm>
        <a:prstGeom prst="roundRect">
          <a:avLst/>
        </a:prstGeom>
        <a:solidFill>
          <a:srgbClr val="00B5CC"/>
        </a:solidFill>
        <a:ln>
          <a:solidFill>
            <a:srgbClr val="00B5CC"/>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2.01</a:t>
          </a:r>
        </a:p>
      </xdr:txBody>
    </xdr:sp>
    <xdr:clientData/>
  </xdr:twoCellAnchor>
  <xdr:twoCellAnchor>
    <xdr:from>
      <xdr:col>3</xdr:col>
      <xdr:colOff>1223645</xdr:colOff>
      <xdr:row>0</xdr:row>
      <xdr:rowOff>0</xdr:rowOff>
    </xdr:from>
    <xdr:to>
      <xdr:col>3</xdr:col>
      <xdr:colOff>1637645</xdr:colOff>
      <xdr:row>1</xdr:row>
      <xdr:rowOff>108075</xdr:rowOff>
    </xdr:to>
    <xdr:sp macro="" textlink="">
      <xdr:nvSpPr>
        <xdr:cNvPr id="35" name="Rounded Rectangle 34" descr="Button containing hyperlink to Action 2.2">
          <a:hlinkClick xmlns:r="http://schemas.openxmlformats.org/officeDocument/2006/relationships" r:id="rId4"/>
          <a:extLst>
            <a:ext uri="{FF2B5EF4-FFF2-40B4-BE49-F238E27FC236}">
              <a16:creationId xmlns:a16="http://schemas.microsoft.com/office/drawing/2014/main" id="{00000000-0008-0000-0400-000023000000}"/>
            </a:ext>
          </a:extLst>
        </xdr:cNvPr>
        <xdr:cNvSpPr/>
      </xdr:nvSpPr>
      <xdr:spPr>
        <a:xfrm>
          <a:off x="7100570" y="0"/>
          <a:ext cx="414000" cy="270000"/>
        </a:xfrm>
        <a:prstGeom prst="roundRect">
          <a:avLst/>
        </a:prstGeom>
        <a:solidFill>
          <a:srgbClr val="00B5CC"/>
        </a:solidFill>
        <a:ln>
          <a:solidFill>
            <a:srgbClr val="00B5CC"/>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2.02</a:t>
          </a:r>
        </a:p>
      </xdr:txBody>
    </xdr:sp>
    <xdr:clientData/>
  </xdr:twoCellAnchor>
  <xdr:twoCellAnchor>
    <xdr:from>
      <xdr:col>3</xdr:col>
      <xdr:colOff>1675765</xdr:colOff>
      <xdr:row>0</xdr:row>
      <xdr:rowOff>0</xdr:rowOff>
    </xdr:from>
    <xdr:to>
      <xdr:col>3</xdr:col>
      <xdr:colOff>2089765</xdr:colOff>
      <xdr:row>1</xdr:row>
      <xdr:rowOff>108075</xdr:rowOff>
    </xdr:to>
    <xdr:sp macro="" textlink="">
      <xdr:nvSpPr>
        <xdr:cNvPr id="36" name="Rounded Rectangle 35" descr="Button containing hyperlink to Action 2.3">
          <a:hlinkClick xmlns:r="http://schemas.openxmlformats.org/officeDocument/2006/relationships" r:id="rId5"/>
          <a:extLst>
            <a:ext uri="{FF2B5EF4-FFF2-40B4-BE49-F238E27FC236}">
              <a16:creationId xmlns:a16="http://schemas.microsoft.com/office/drawing/2014/main" id="{00000000-0008-0000-0400-000024000000}"/>
            </a:ext>
          </a:extLst>
        </xdr:cNvPr>
        <xdr:cNvSpPr/>
      </xdr:nvSpPr>
      <xdr:spPr>
        <a:xfrm>
          <a:off x="7552690" y="0"/>
          <a:ext cx="414000" cy="270000"/>
        </a:xfrm>
        <a:prstGeom prst="roundRect">
          <a:avLst/>
        </a:prstGeom>
        <a:solidFill>
          <a:srgbClr val="00B5CC"/>
        </a:solidFill>
        <a:ln>
          <a:solidFill>
            <a:srgbClr val="00B5CC"/>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2.03</a:t>
          </a:r>
        </a:p>
      </xdr:txBody>
    </xdr:sp>
    <xdr:clientData/>
  </xdr:twoCellAnchor>
  <xdr:twoCellAnchor>
    <xdr:from>
      <xdr:col>3</xdr:col>
      <xdr:colOff>2127885</xdr:colOff>
      <xdr:row>0</xdr:row>
      <xdr:rowOff>0</xdr:rowOff>
    </xdr:from>
    <xdr:to>
      <xdr:col>3</xdr:col>
      <xdr:colOff>2541885</xdr:colOff>
      <xdr:row>1</xdr:row>
      <xdr:rowOff>108075</xdr:rowOff>
    </xdr:to>
    <xdr:sp macro="" textlink="">
      <xdr:nvSpPr>
        <xdr:cNvPr id="37" name="Rounded Rectangle 36" descr="Button containing hyperlink to Action 2.4">
          <a:hlinkClick xmlns:r="http://schemas.openxmlformats.org/officeDocument/2006/relationships" r:id="rId6"/>
          <a:extLst>
            <a:ext uri="{FF2B5EF4-FFF2-40B4-BE49-F238E27FC236}">
              <a16:creationId xmlns:a16="http://schemas.microsoft.com/office/drawing/2014/main" id="{00000000-0008-0000-0400-000025000000}"/>
            </a:ext>
          </a:extLst>
        </xdr:cNvPr>
        <xdr:cNvSpPr/>
      </xdr:nvSpPr>
      <xdr:spPr>
        <a:xfrm>
          <a:off x="8004810" y="0"/>
          <a:ext cx="414000" cy="270000"/>
        </a:xfrm>
        <a:prstGeom prst="roundRect">
          <a:avLst/>
        </a:prstGeom>
        <a:solidFill>
          <a:srgbClr val="00B5CC"/>
        </a:solidFill>
        <a:ln>
          <a:solidFill>
            <a:srgbClr val="00B5CC"/>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2.04</a:t>
          </a:r>
        </a:p>
      </xdr:txBody>
    </xdr:sp>
    <xdr:clientData/>
  </xdr:twoCellAnchor>
  <xdr:twoCellAnchor>
    <xdr:from>
      <xdr:col>3</xdr:col>
      <xdr:colOff>2580005</xdr:colOff>
      <xdr:row>0</xdr:row>
      <xdr:rowOff>0</xdr:rowOff>
    </xdr:from>
    <xdr:to>
      <xdr:col>3</xdr:col>
      <xdr:colOff>2994005</xdr:colOff>
      <xdr:row>1</xdr:row>
      <xdr:rowOff>108075</xdr:rowOff>
    </xdr:to>
    <xdr:sp macro="" textlink="">
      <xdr:nvSpPr>
        <xdr:cNvPr id="40" name="Rounded Rectangle 39" descr="Button containing hyperlink to Action 2.5">
          <a:hlinkClick xmlns:r="http://schemas.openxmlformats.org/officeDocument/2006/relationships" r:id="rId7"/>
          <a:extLst>
            <a:ext uri="{FF2B5EF4-FFF2-40B4-BE49-F238E27FC236}">
              <a16:creationId xmlns:a16="http://schemas.microsoft.com/office/drawing/2014/main" id="{00000000-0008-0000-0400-000028000000}"/>
            </a:ext>
          </a:extLst>
        </xdr:cNvPr>
        <xdr:cNvSpPr/>
      </xdr:nvSpPr>
      <xdr:spPr>
        <a:xfrm>
          <a:off x="8456930" y="0"/>
          <a:ext cx="414000" cy="270000"/>
        </a:xfrm>
        <a:prstGeom prst="roundRect">
          <a:avLst/>
        </a:prstGeom>
        <a:solidFill>
          <a:srgbClr val="00B5CC"/>
        </a:solidFill>
        <a:ln>
          <a:solidFill>
            <a:srgbClr val="00B5CC"/>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2.05</a:t>
          </a:r>
        </a:p>
      </xdr:txBody>
    </xdr:sp>
    <xdr:clientData/>
  </xdr:twoCellAnchor>
  <xdr:twoCellAnchor>
    <xdr:from>
      <xdr:col>3</xdr:col>
      <xdr:colOff>771525</xdr:colOff>
      <xdr:row>1</xdr:row>
      <xdr:rowOff>165225</xdr:rowOff>
    </xdr:from>
    <xdr:to>
      <xdr:col>3</xdr:col>
      <xdr:colOff>1185525</xdr:colOff>
      <xdr:row>1</xdr:row>
      <xdr:rowOff>435225</xdr:rowOff>
    </xdr:to>
    <xdr:sp macro="" textlink="">
      <xdr:nvSpPr>
        <xdr:cNvPr id="41" name="Rounded Rectangle 40" descr="Button containing hyperlink to Action 2.8">
          <a:hlinkClick xmlns:r="http://schemas.openxmlformats.org/officeDocument/2006/relationships" r:id="rId8"/>
          <a:extLst>
            <a:ext uri="{FF2B5EF4-FFF2-40B4-BE49-F238E27FC236}">
              <a16:creationId xmlns:a16="http://schemas.microsoft.com/office/drawing/2014/main" id="{00000000-0008-0000-0400-000029000000}"/>
            </a:ext>
          </a:extLst>
        </xdr:cNvPr>
        <xdr:cNvSpPr/>
      </xdr:nvSpPr>
      <xdr:spPr>
        <a:xfrm>
          <a:off x="6648450" y="327150"/>
          <a:ext cx="414000" cy="270000"/>
        </a:xfrm>
        <a:prstGeom prst="roundRect">
          <a:avLst/>
        </a:prstGeom>
        <a:solidFill>
          <a:srgbClr val="00B5CC"/>
        </a:solidFill>
        <a:ln>
          <a:solidFill>
            <a:srgbClr val="00B5CC"/>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2.08</a:t>
          </a:r>
        </a:p>
      </xdr:txBody>
    </xdr:sp>
    <xdr:clientData/>
  </xdr:twoCellAnchor>
  <xdr:twoCellAnchor>
    <xdr:from>
      <xdr:col>3</xdr:col>
      <xdr:colOff>1223645</xdr:colOff>
      <xdr:row>1</xdr:row>
      <xdr:rowOff>165225</xdr:rowOff>
    </xdr:from>
    <xdr:to>
      <xdr:col>3</xdr:col>
      <xdr:colOff>1637645</xdr:colOff>
      <xdr:row>1</xdr:row>
      <xdr:rowOff>435225</xdr:rowOff>
    </xdr:to>
    <xdr:sp macro="" textlink="">
      <xdr:nvSpPr>
        <xdr:cNvPr id="42" name="Rounded Rectangle 41" descr="Button containing hyperlink to Action 2.9">
          <a:hlinkClick xmlns:r="http://schemas.openxmlformats.org/officeDocument/2006/relationships" r:id="rId9"/>
          <a:extLst>
            <a:ext uri="{FF2B5EF4-FFF2-40B4-BE49-F238E27FC236}">
              <a16:creationId xmlns:a16="http://schemas.microsoft.com/office/drawing/2014/main" id="{00000000-0008-0000-0400-00002A000000}"/>
            </a:ext>
          </a:extLst>
        </xdr:cNvPr>
        <xdr:cNvSpPr/>
      </xdr:nvSpPr>
      <xdr:spPr>
        <a:xfrm>
          <a:off x="7100570" y="327150"/>
          <a:ext cx="414000" cy="270000"/>
        </a:xfrm>
        <a:prstGeom prst="roundRect">
          <a:avLst/>
        </a:prstGeom>
        <a:solidFill>
          <a:srgbClr val="00B5CC"/>
        </a:solidFill>
        <a:ln>
          <a:solidFill>
            <a:srgbClr val="00B5CC"/>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2.09</a:t>
          </a:r>
        </a:p>
      </xdr:txBody>
    </xdr:sp>
    <xdr:clientData/>
  </xdr:twoCellAnchor>
  <xdr:twoCellAnchor>
    <xdr:from>
      <xdr:col>3</xdr:col>
      <xdr:colOff>1675765</xdr:colOff>
      <xdr:row>1</xdr:row>
      <xdr:rowOff>165225</xdr:rowOff>
    </xdr:from>
    <xdr:to>
      <xdr:col>3</xdr:col>
      <xdr:colOff>2089765</xdr:colOff>
      <xdr:row>1</xdr:row>
      <xdr:rowOff>435225</xdr:rowOff>
    </xdr:to>
    <xdr:sp macro="" textlink="">
      <xdr:nvSpPr>
        <xdr:cNvPr id="43" name="Rounded Rectangle 42" descr="Button containing hyperlink to Action 2.10">
          <a:hlinkClick xmlns:r="http://schemas.openxmlformats.org/officeDocument/2006/relationships" r:id="rId10"/>
          <a:extLst>
            <a:ext uri="{FF2B5EF4-FFF2-40B4-BE49-F238E27FC236}">
              <a16:creationId xmlns:a16="http://schemas.microsoft.com/office/drawing/2014/main" id="{00000000-0008-0000-0400-00002B000000}"/>
            </a:ext>
          </a:extLst>
        </xdr:cNvPr>
        <xdr:cNvSpPr/>
      </xdr:nvSpPr>
      <xdr:spPr>
        <a:xfrm>
          <a:off x="7552690" y="327150"/>
          <a:ext cx="414000" cy="270000"/>
        </a:xfrm>
        <a:prstGeom prst="roundRect">
          <a:avLst/>
        </a:prstGeom>
        <a:solidFill>
          <a:srgbClr val="00B5CC"/>
        </a:solidFill>
        <a:ln>
          <a:solidFill>
            <a:srgbClr val="00B5CC"/>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2.10</a:t>
          </a:r>
        </a:p>
      </xdr:txBody>
    </xdr:sp>
    <xdr:clientData/>
  </xdr:twoCellAnchor>
  <xdr:twoCellAnchor>
    <xdr:from>
      <xdr:col>3</xdr:col>
      <xdr:colOff>3484245</xdr:colOff>
      <xdr:row>1</xdr:row>
      <xdr:rowOff>165225</xdr:rowOff>
    </xdr:from>
    <xdr:to>
      <xdr:col>3</xdr:col>
      <xdr:colOff>3898245</xdr:colOff>
      <xdr:row>1</xdr:row>
      <xdr:rowOff>435225</xdr:rowOff>
    </xdr:to>
    <xdr:sp macro="" textlink="">
      <xdr:nvSpPr>
        <xdr:cNvPr id="45" name="Rounded Rectangle 44" descr="Button containing hyperlink to Action 2.14">
          <a:hlinkClick xmlns:r="http://schemas.openxmlformats.org/officeDocument/2006/relationships" r:id="rId11"/>
          <a:extLst>
            <a:ext uri="{FF2B5EF4-FFF2-40B4-BE49-F238E27FC236}">
              <a16:creationId xmlns:a16="http://schemas.microsoft.com/office/drawing/2014/main" id="{00000000-0008-0000-0400-00002D000000}"/>
            </a:ext>
          </a:extLst>
        </xdr:cNvPr>
        <xdr:cNvSpPr/>
      </xdr:nvSpPr>
      <xdr:spPr>
        <a:xfrm>
          <a:off x="9361170" y="327150"/>
          <a:ext cx="414000" cy="270000"/>
        </a:xfrm>
        <a:prstGeom prst="roundRect">
          <a:avLst/>
        </a:prstGeom>
        <a:solidFill>
          <a:srgbClr val="00B5CC"/>
        </a:solidFill>
        <a:ln>
          <a:solidFill>
            <a:srgbClr val="00B5CC"/>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2.14</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1000125</xdr:colOff>
      <xdr:row>0</xdr:row>
      <xdr:rowOff>0</xdr:rowOff>
    </xdr:from>
    <xdr:to>
      <xdr:col>15</xdr:col>
      <xdr:colOff>1468125</xdr:colOff>
      <xdr:row>1</xdr:row>
      <xdr:rowOff>108075</xdr:rowOff>
    </xdr:to>
    <xdr:sp macro="" textlink="">
      <xdr:nvSpPr>
        <xdr:cNvPr id="3" name="Rounded Rectangle 2" descr="Button containing hyperlink to the Clinical Governance Standard summary table">
          <a:hlinkClick xmlns:r="http://schemas.openxmlformats.org/officeDocument/2006/relationships" r:id="rId1"/>
          <a:extLst>
            <a:ext uri="{FF2B5EF4-FFF2-40B4-BE49-F238E27FC236}">
              <a16:creationId xmlns:a16="http://schemas.microsoft.com/office/drawing/2014/main" id="{00000000-0008-0000-1C00-000003000000}"/>
            </a:ext>
          </a:extLst>
        </xdr:cNvPr>
        <xdr:cNvSpPr/>
      </xdr:nvSpPr>
      <xdr:spPr>
        <a:xfrm>
          <a:off x="6581775" y="0"/>
          <a:ext cx="468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1000"/>
            <a:t>CG</a:t>
          </a:r>
        </a:p>
      </xdr:txBody>
    </xdr:sp>
    <xdr:clientData/>
  </xdr:twoCellAnchor>
  <xdr:twoCellAnchor>
    <xdr:from>
      <xdr:col>15</xdr:col>
      <xdr:colOff>1515836</xdr:colOff>
      <xdr:row>0</xdr:row>
      <xdr:rowOff>0</xdr:rowOff>
    </xdr:from>
    <xdr:to>
      <xdr:col>15</xdr:col>
      <xdr:colOff>1983836</xdr:colOff>
      <xdr:row>1</xdr:row>
      <xdr:rowOff>108075</xdr:rowOff>
    </xdr:to>
    <xdr:sp macro="" textlink="">
      <xdr:nvSpPr>
        <xdr:cNvPr id="4" name="Rounded Rectangle 3" descr="Button containing hyperlink to the Partnering with Consumers Standard summary table">
          <a:hlinkClick xmlns:r="http://schemas.openxmlformats.org/officeDocument/2006/relationships" r:id="rId2"/>
          <a:extLst>
            <a:ext uri="{FF2B5EF4-FFF2-40B4-BE49-F238E27FC236}">
              <a16:creationId xmlns:a16="http://schemas.microsoft.com/office/drawing/2014/main" id="{00000000-0008-0000-1C00-000004000000}"/>
            </a:ext>
          </a:extLst>
        </xdr:cNvPr>
        <xdr:cNvSpPr/>
      </xdr:nvSpPr>
      <xdr:spPr>
        <a:xfrm>
          <a:off x="7097486" y="0"/>
          <a:ext cx="468000" cy="270000"/>
        </a:xfrm>
        <a:prstGeom prst="roundRect">
          <a:avLst/>
        </a:prstGeom>
        <a:solidFill>
          <a:srgbClr val="00B5CC"/>
        </a:solidFill>
        <a:ln>
          <a:solidFill>
            <a:srgbClr val="00B5CC"/>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1000"/>
            <a:t>PC</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ommission style">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A11:C48"/>
  <sheetViews>
    <sheetView showGridLines="0" tabSelected="1" zoomScale="120" zoomScaleNormal="120" workbookViewId="0">
      <selection activeCell="B28" sqref="B28"/>
    </sheetView>
  </sheetViews>
  <sheetFormatPr defaultColWidth="0" defaultRowHeight="13" x14ac:dyDescent="0.25"/>
  <cols>
    <col min="1" max="1" width="1.7265625" style="11" customWidth="1"/>
    <col min="2" max="2" width="100.7265625" style="11" customWidth="1"/>
    <col min="3" max="3" width="1.7265625" style="11" customWidth="1"/>
    <col min="4" max="702" width="9.1796875" style="11" hidden="1" customWidth="1"/>
    <col min="703" max="16384" width="9.1796875" style="11" hidden="1"/>
  </cols>
  <sheetData>
    <row r="11" spans="2:2" ht="25" x14ac:dyDescent="0.25">
      <c r="B11" s="192" t="s">
        <v>0</v>
      </c>
    </row>
    <row r="12" spans="2:2" ht="23" x14ac:dyDescent="0.25">
      <c r="B12" s="193" t="s">
        <v>1</v>
      </c>
    </row>
    <row r="13" spans="2:2" ht="119.25" customHeight="1" x14ac:dyDescent="0.25">
      <c r="B13" s="8" t="s">
        <v>2</v>
      </c>
    </row>
    <row r="14" spans="2:2" s="73" customFormat="1" ht="25.5" customHeight="1" x14ac:dyDescent="0.25">
      <c r="B14" s="72" t="s">
        <v>3</v>
      </c>
    </row>
    <row r="16" spans="2:2" x14ac:dyDescent="0.25">
      <c r="B16" s="11" t="s">
        <v>4</v>
      </c>
    </row>
    <row r="17" spans="2:2" x14ac:dyDescent="0.25">
      <c r="B17" s="74" t="s">
        <v>5</v>
      </c>
    </row>
    <row r="18" spans="2:2" x14ac:dyDescent="0.25">
      <c r="B18" s="75" t="s">
        <v>6</v>
      </c>
    </row>
    <row r="19" spans="2:2" x14ac:dyDescent="0.25">
      <c r="B19" s="75" t="s">
        <v>7</v>
      </c>
    </row>
    <row r="20" spans="2:2" x14ac:dyDescent="0.25">
      <c r="B20" s="75" t="s">
        <v>8</v>
      </c>
    </row>
    <row r="21" spans="2:2" x14ac:dyDescent="0.25">
      <c r="B21" s="75" t="s">
        <v>9</v>
      </c>
    </row>
    <row r="22" spans="2:2" x14ac:dyDescent="0.25">
      <c r="B22" s="75" t="s">
        <v>10</v>
      </c>
    </row>
    <row r="23" spans="2:2" x14ac:dyDescent="0.25">
      <c r="B23" s="75" t="s">
        <v>11</v>
      </c>
    </row>
    <row r="24" spans="2:2" x14ac:dyDescent="0.25">
      <c r="B24" s="75" t="s">
        <v>12</v>
      </c>
    </row>
    <row r="26" spans="2:2" ht="18.75" customHeight="1" x14ac:dyDescent="0.25">
      <c r="B26" s="11" t="s">
        <v>13</v>
      </c>
    </row>
    <row r="27" spans="2:2" ht="65" x14ac:dyDescent="0.25">
      <c r="B27" s="8" t="s">
        <v>14</v>
      </c>
    </row>
    <row r="28" spans="2:2" ht="260.25" customHeight="1" x14ac:dyDescent="0.25"/>
    <row r="29" spans="2:2" ht="156" x14ac:dyDescent="0.25">
      <c r="B29" s="8" t="s">
        <v>15</v>
      </c>
    </row>
    <row r="31" spans="2:2" ht="39" x14ac:dyDescent="0.25">
      <c r="B31" s="8" t="s">
        <v>16</v>
      </c>
    </row>
    <row r="32" spans="2:2" ht="338" x14ac:dyDescent="0.25">
      <c r="B32" s="77" t="s">
        <v>17</v>
      </c>
    </row>
    <row r="33" spans="2:2" ht="65" x14ac:dyDescent="0.25">
      <c r="B33" s="77" t="s">
        <v>18</v>
      </c>
    </row>
    <row r="34" spans="2:2" ht="247" x14ac:dyDescent="0.25">
      <c r="B34" s="8" t="s">
        <v>19</v>
      </c>
    </row>
    <row r="36" spans="2:2" ht="195" x14ac:dyDescent="0.25">
      <c r="B36" s="8" t="s">
        <v>20</v>
      </c>
    </row>
    <row r="37" spans="2:2" ht="39" x14ac:dyDescent="0.25">
      <c r="B37" s="8" t="s">
        <v>21</v>
      </c>
    </row>
    <row r="39" spans="2:2" ht="325" x14ac:dyDescent="0.25">
      <c r="B39" s="77" t="s">
        <v>22</v>
      </c>
    </row>
    <row r="40" spans="2:2" x14ac:dyDescent="0.25">
      <c r="B40" s="76" t="s">
        <v>23</v>
      </c>
    </row>
    <row r="41" spans="2:2" ht="260" x14ac:dyDescent="0.25">
      <c r="B41" s="8" t="s">
        <v>24</v>
      </c>
    </row>
    <row r="42" spans="2:2" x14ac:dyDescent="0.25">
      <c r="B42" s="78" t="s">
        <v>25</v>
      </c>
    </row>
    <row r="43" spans="2:2" ht="39" x14ac:dyDescent="0.25">
      <c r="B43" s="8" t="s">
        <v>26</v>
      </c>
    </row>
    <row r="45" spans="2:2" x14ac:dyDescent="0.25">
      <c r="B45" s="78" t="s">
        <v>27</v>
      </c>
    </row>
    <row r="46" spans="2:2" ht="208" x14ac:dyDescent="0.25">
      <c r="B46" s="8" t="s">
        <v>28</v>
      </c>
    </row>
    <row r="48" spans="2:2" ht="65" x14ac:dyDescent="0.25">
      <c r="B48" s="8" t="s">
        <v>29</v>
      </c>
    </row>
  </sheetData>
  <hyperlinks>
    <hyperlink ref="B18" location="Governance!A1" display="Governance: Clinical Governance Standard worksheet" xr:uid="{00000000-0004-0000-0000-000000000000}"/>
    <hyperlink ref="B19" location="'Gov-EL'!A1" display="Gov-EL: Evidence list worksheet for the Clinical Governance Standard" xr:uid="{00000000-0004-0000-0000-000001000000}"/>
    <hyperlink ref="B20" location="'Gov-TL'!A1" display="Gov-TL: Task list worksheet for the Clinical Governance Standard" xr:uid="{00000000-0004-0000-0000-000002000000}"/>
    <hyperlink ref="B21" location="Partnering!A1" display="Partnering: Partnering with Consumers Standard worksheet" xr:uid="{00000000-0004-0000-0000-000003000000}"/>
    <hyperlink ref="B22" location="'Part-EL'!A1" display="Part-EL: Evidence list worksheet for the Partnering with Consumers Standard" xr:uid="{00000000-0004-0000-0000-000004000000}"/>
    <hyperlink ref="B23" location="'Part-TL'!A1" display="Part-TL: Task list worksheet for the Partnering with Consumers Standard" xr:uid="{00000000-0004-0000-0000-000005000000}"/>
    <hyperlink ref="B24" location="'Overview of progress'!A1" display="Overview of progress: Summary report" xr:uid="{00000000-0004-0000-0000-000018000000}"/>
  </hyperlinks>
  <pageMargins left="0.23622047244094491" right="0.23622047244094491" top="0.74803149606299213" bottom="0.74803149606299213" header="0.31496062992125984" footer="0.31496062992125984"/>
  <pageSetup paperSize="9" fitToHeight="0" orientation="portrait" r:id="rId1"/>
  <headerFooter>
    <oddFooter>&amp;L&amp;8&amp;A&amp;R&amp;8&amp;P of &amp;N</oddFooter>
  </headerFooter>
  <rowBreaks count="2" manualBreakCount="2">
    <brk id="26" min="1" max="1" man="1"/>
    <brk id="39" min="1" max="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65A4"/>
  </sheetPr>
  <dimension ref="A1:AE37"/>
  <sheetViews>
    <sheetView showGridLines="0" zoomScale="90" zoomScaleNormal="90" workbookViewId="0">
      <pane xSplit="2" ySplit="3" topLeftCell="D27" activePane="bottomRight" state="frozen"/>
      <selection pane="topRight" activeCell="D6" sqref="D6"/>
      <selection pane="bottomLeft" activeCell="D6" sqref="D6"/>
      <selection pane="bottomRight" activeCell="F28" sqref="F28"/>
    </sheetView>
  </sheetViews>
  <sheetFormatPr defaultColWidth="0" defaultRowHeight="13" outlineLevelCol="1" x14ac:dyDescent="0.25"/>
  <cols>
    <col min="1" max="1" width="6.7265625" style="11" customWidth="1"/>
    <col min="2" max="2" width="40.7265625" style="11" customWidth="1"/>
    <col min="3" max="3" width="40.7265625" style="11" customWidth="1" outlineLevel="1"/>
    <col min="4" max="4" width="95.7265625" style="11" customWidth="1"/>
    <col min="5" max="5" width="9.7265625" style="11" customWidth="1"/>
    <col min="6" max="6" width="18.7265625" style="11" customWidth="1"/>
    <col min="7" max="7" width="11.7265625" style="11" customWidth="1"/>
    <col min="8" max="8" width="80.7265625" style="11" customWidth="1" outlineLevel="1"/>
    <col min="9" max="9" width="17.7265625" style="11" customWidth="1" outlineLevel="1"/>
    <col min="10" max="10" width="10.7265625" style="11" customWidth="1" outlineLevel="1"/>
    <col min="11" max="11" width="11.81640625" style="11" customWidth="1" outlineLevel="1"/>
    <col min="12" max="12" width="9.7265625" style="11" customWidth="1"/>
    <col min="13" max="13" width="1.7265625" style="11" customWidth="1"/>
    <col min="14" max="16384" width="9.1796875" style="11" hidden="1"/>
  </cols>
  <sheetData>
    <row r="1" spans="1:31" x14ac:dyDescent="0.25">
      <c r="A1" s="78" t="s">
        <v>30</v>
      </c>
      <c r="AA1" s="11" t="s">
        <v>31</v>
      </c>
      <c r="AB1" s="11" t="s">
        <v>32</v>
      </c>
      <c r="AC1" s="11" t="s">
        <v>33</v>
      </c>
      <c r="AD1" s="11" t="s">
        <v>34</v>
      </c>
      <c r="AE1" s="11" t="s">
        <v>35</v>
      </c>
    </row>
    <row r="2" spans="1:31" ht="40" customHeight="1" x14ac:dyDescent="0.25">
      <c r="B2" s="79" t="s">
        <v>36</v>
      </c>
      <c r="AA2" s="11" t="s">
        <v>37</v>
      </c>
      <c r="AB2" s="11" t="s">
        <v>38</v>
      </c>
      <c r="AC2" s="11" t="s">
        <v>39</v>
      </c>
    </row>
    <row r="3" spans="1:31" ht="26" x14ac:dyDescent="0.25">
      <c r="A3" s="80" t="s">
        <v>40</v>
      </c>
      <c r="B3" s="12" t="s">
        <v>41</v>
      </c>
      <c r="C3" s="12" t="s">
        <v>42</v>
      </c>
      <c r="D3" s="12" t="s">
        <v>43</v>
      </c>
      <c r="E3" s="12" t="s">
        <v>44</v>
      </c>
      <c r="F3" s="12" t="s">
        <v>45</v>
      </c>
      <c r="G3" s="12" t="s">
        <v>46</v>
      </c>
      <c r="H3" s="12" t="s">
        <v>47</v>
      </c>
      <c r="I3" s="12" t="s">
        <v>48</v>
      </c>
      <c r="J3" s="81" t="s">
        <v>49</v>
      </c>
      <c r="K3" s="82" t="s">
        <v>50</v>
      </c>
      <c r="L3" s="82" t="s">
        <v>51</v>
      </c>
    </row>
    <row r="4" spans="1:31" x14ac:dyDescent="0.25">
      <c r="A4" s="83" t="s">
        <v>52</v>
      </c>
      <c r="B4" s="13"/>
      <c r="C4" s="13"/>
      <c r="D4" s="13"/>
      <c r="E4" s="84"/>
      <c r="F4" s="84"/>
      <c r="G4" s="84"/>
      <c r="H4" s="13"/>
      <c r="I4" s="84"/>
      <c r="J4" s="85"/>
      <c r="K4" s="86"/>
      <c r="L4" s="87"/>
    </row>
    <row r="5" spans="1:31" x14ac:dyDescent="0.25">
      <c r="A5" s="88" t="s">
        <v>52</v>
      </c>
      <c r="B5" s="10"/>
      <c r="C5" s="10"/>
      <c r="D5" s="10"/>
      <c r="E5" s="89"/>
      <c r="F5" s="89"/>
      <c r="G5" s="89"/>
      <c r="H5" s="10"/>
      <c r="I5" s="89"/>
      <c r="J5" s="90"/>
      <c r="K5" s="91"/>
      <c r="L5" s="91"/>
    </row>
    <row r="6" spans="1:31" ht="409.5" x14ac:dyDescent="0.25">
      <c r="A6" s="92">
        <v>1.01</v>
      </c>
      <c r="B6" s="5" t="s">
        <v>53</v>
      </c>
      <c r="C6" s="5" t="s">
        <v>54</v>
      </c>
      <c r="D6" s="5" t="s">
        <v>55</v>
      </c>
      <c r="E6" s="93" t="s">
        <v>56</v>
      </c>
      <c r="F6" s="94" t="s">
        <v>31</v>
      </c>
      <c r="G6" s="196">
        <f>IF(R1.01=$AA$1,100%,IF(R1.01=$AB$1,80%,IF(R1.01=$AC$1,50%,IF(R1.01=$AD$1,20%,""))))</f>
        <v>1</v>
      </c>
      <c r="H6" s="5" t="s">
        <v>57</v>
      </c>
      <c r="I6" s="94"/>
      <c r="J6" s="95"/>
      <c r="K6" s="96"/>
      <c r="L6" s="97" t="s">
        <v>58</v>
      </c>
    </row>
    <row r="7" spans="1:31" x14ac:dyDescent="0.25">
      <c r="A7" s="88" t="s">
        <v>59</v>
      </c>
      <c r="B7" s="10"/>
      <c r="C7" s="10"/>
      <c r="D7" s="10"/>
      <c r="E7" s="98"/>
      <c r="F7" s="89"/>
      <c r="G7" s="89"/>
      <c r="H7" s="10"/>
      <c r="I7" s="89"/>
      <c r="J7" s="90"/>
      <c r="K7" s="91"/>
      <c r="L7" s="89"/>
    </row>
    <row r="8" spans="1:31" ht="104" x14ac:dyDescent="0.25">
      <c r="A8" s="92">
        <v>1.03</v>
      </c>
      <c r="B8" s="5" t="s">
        <v>60</v>
      </c>
      <c r="C8" s="5" t="s">
        <v>61</v>
      </c>
      <c r="D8" s="5" t="s">
        <v>62</v>
      </c>
      <c r="E8" s="99" t="s">
        <v>63</v>
      </c>
      <c r="F8" s="94" t="s">
        <v>31</v>
      </c>
      <c r="G8" s="196">
        <f>IF(R1.03=$AA$1,100%,IF(R1.03=$AB$1,80%,IF(R1.03=$AC$1,50%,IF(R1.03=$AD$1,20%,""))))</f>
        <v>1</v>
      </c>
      <c r="H8" s="5" t="s">
        <v>64</v>
      </c>
      <c r="I8" s="94"/>
      <c r="J8" s="95"/>
      <c r="K8" s="96"/>
      <c r="L8" s="97" t="s">
        <v>65</v>
      </c>
    </row>
    <row r="9" spans="1:31" ht="163.5" customHeight="1" x14ac:dyDescent="0.25">
      <c r="A9" s="92">
        <v>1.04</v>
      </c>
      <c r="B9" s="5" t="s">
        <v>66</v>
      </c>
      <c r="C9" s="5" t="s">
        <v>67</v>
      </c>
      <c r="D9" s="5" t="s">
        <v>68</v>
      </c>
      <c r="E9" s="99" t="s">
        <v>69</v>
      </c>
      <c r="F9" s="94" t="s">
        <v>31</v>
      </c>
      <c r="G9" s="196">
        <f>IF(R1.04=$AA$1,100%,IF(R1.04=$AB$1,80%,IF(R1.04=$AC$1,50%,IF(R1.04=$AD$1,20%,""))))</f>
        <v>1</v>
      </c>
      <c r="H9" s="5"/>
      <c r="I9" s="94"/>
      <c r="J9" s="95"/>
      <c r="K9" s="96"/>
      <c r="L9" s="97" t="s">
        <v>70</v>
      </c>
    </row>
    <row r="10" spans="1:31" ht="150.75" customHeight="1" x14ac:dyDescent="0.25">
      <c r="A10" s="92">
        <v>1.05</v>
      </c>
      <c r="B10" s="5" t="s">
        <v>71</v>
      </c>
      <c r="C10" s="5" t="s">
        <v>72</v>
      </c>
      <c r="D10" s="5" t="s">
        <v>73</v>
      </c>
      <c r="E10" s="99" t="s">
        <v>74</v>
      </c>
      <c r="F10" s="94" t="s">
        <v>31</v>
      </c>
      <c r="G10" s="196">
        <f>IF(R1.05=$AA$1,100%,IF(R1.05=$AB$1,80%,IF(R1.05=$AC$1,50%,IF(R1.05=$AD$1,20%,""))))</f>
        <v>1</v>
      </c>
      <c r="H10" s="5"/>
      <c r="I10" s="94"/>
      <c r="J10" s="95"/>
      <c r="K10" s="96"/>
      <c r="L10" s="97" t="s">
        <v>75</v>
      </c>
    </row>
    <row r="11" spans="1:31" x14ac:dyDescent="0.25">
      <c r="A11" s="88" t="s">
        <v>76</v>
      </c>
      <c r="B11" s="10"/>
      <c r="C11" s="10"/>
      <c r="D11" s="10"/>
      <c r="E11" s="98"/>
      <c r="F11" s="89"/>
      <c r="G11" s="89"/>
      <c r="H11" s="10"/>
      <c r="I11" s="89"/>
      <c r="J11" s="90"/>
      <c r="K11" s="91"/>
      <c r="L11" s="89"/>
    </row>
    <row r="12" spans="1:31" ht="162" customHeight="1" x14ac:dyDescent="0.25">
      <c r="A12" s="92">
        <v>1.06</v>
      </c>
      <c r="B12" s="5" t="s">
        <v>77</v>
      </c>
      <c r="C12" s="5" t="s">
        <v>78</v>
      </c>
      <c r="D12" s="5" t="s">
        <v>79</v>
      </c>
      <c r="E12" s="100" t="s">
        <v>80</v>
      </c>
      <c r="F12" s="94" t="s">
        <v>31</v>
      </c>
      <c r="G12" s="196">
        <f>IF(R1.06=$AA$1,100%,IF(R1.06=$AB$1,80%,IF(R1.06=$AC$1,50%,IF(R1.06=$AD$1,20%,""))))</f>
        <v>1</v>
      </c>
      <c r="H12" s="5"/>
      <c r="I12" s="94"/>
      <c r="J12" s="95"/>
      <c r="K12" s="96"/>
      <c r="L12" s="97" t="s">
        <v>81</v>
      </c>
    </row>
    <row r="13" spans="1:31" x14ac:dyDescent="0.25">
      <c r="A13" s="83" t="s">
        <v>82</v>
      </c>
      <c r="B13" s="13"/>
      <c r="C13" s="13"/>
      <c r="D13" s="13"/>
      <c r="E13" s="84"/>
      <c r="F13" s="84"/>
      <c r="G13" s="84"/>
      <c r="H13" s="13"/>
      <c r="I13" s="84"/>
      <c r="J13" s="85"/>
      <c r="K13" s="86"/>
      <c r="L13" s="84"/>
    </row>
    <row r="14" spans="1:31" x14ac:dyDescent="0.25">
      <c r="A14" s="88" t="s">
        <v>83</v>
      </c>
      <c r="B14" s="10"/>
      <c r="C14" s="10"/>
      <c r="D14" s="10"/>
      <c r="E14" s="89"/>
      <c r="F14" s="89"/>
      <c r="G14" s="89"/>
      <c r="H14" s="10"/>
      <c r="I14" s="89"/>
      <c r="J14" s="90"/>
      <c r="K14" s="91"/>
      <c r="L14" s="89"/>
    </row>
    <row r="15" spans="1:31" ht="165" customHeight="1" x14ac:dyDescent="0.25">
      <c r="A15" s="92">
        <v>1.07</v>
      </c>
      <c r="B15" s="5" t="s">
        <v>84</v>
      </c>
      <c r="C15" s="5" t="s">
        <v>85</v>
      </c>
      <c r="D15" s="5" t="s">
        <v>86</v>
      </c>
      <c r="E15" s="93" t="s">
        <v>87</v>
      </c>
      <c r="F15" s="94" t="s">
        <v>31</v>
      </c>
      <c r="G15" s="196">
        <f>IF(R1.07=$AA$1,100%,IF(R1.07=$AB$1,80%,IF(R1.07=$AC$1,50%,IF(R1.07=$AD$1,20%,""))))</f>
        <v>1</v>
      </c>
      <c r="H15" s="5"/>
      <c r="I15" s="94"/>
      <c r="J15" s="95"/>
      <c r="K15" s="96"/>
      <c r="L15" s="97" t="s">
        <v>88</v>
      </c>
    </row>
    <row r="16" spans="1:31" x14ac:dyDescent="0.25">
      <c r="A16" s="88" t="s">
        <v>89</v>
      </c>
      <c r="B16" s="10"/>
      <c r="C16" s="10"/>
      <c r="D16" s="10"/>
      <c r="E16" s="98"/>
      <c r="F16" s="89"/>
      <c r="G16" s="89"/>
      <c r="H16" s="10"/>
      <c r="I16" s="89"/>
      <c r="J16" s="90"/>
      <c r="K16" s="91"/>
      <c r="L16" s="89"/>
    </row>
    <row r="17" spans="1:12" ht="409.5" customHeight="1" x14ac:dyDescent="0.25">
      <c r="A17" s="92">
        <v>1.08</v>
      </c>
      <c r="B17" s="5" t="s">
        <v>90</v>
      </c>
      <c r="C17" s="5" t="s">
        <v>91</v>
      </c>
      <c r="D17" s="5" t="s">
        <v>92</v>
      </c>
      <c r="E17" s="99" t="s">
        <v>93</v>
      </c>
      <c r="F17" s="94" t="s">
        <v>31</v>
      </c>
      <c r="G17" s="196">
        <f>IF(R1.08=$AA$1,100%,IF(R1.08=$AB$1,80%,IF(R1.08=$AC$1,50%,IF(R1.08=$AD$1,20%,""))))</f>
        <v>1</v>
      </c>
      <c r="H17" s="5"/>
      <c r="I17" s="94"/>
      <c r="J17" s="95"/>
      <c r="K17" s="96"/>
      <c r="L17" s="97" t="s">
        <v>94</v>
      </c>
    </row>
    <row r="18" spans="1:12" ht="182" x14ac:dyDescent="0.25">
      <c r="A18" s="92">
        <v>1.0900000000000001</v>
      </c>
      <c r="B18" s="5" t="s">
        <v>95</v>
      </c>
      <c r="C18" s="5" t="s">
        <v>96</v>
      </c>
      <c r="D18" s="5" t="s">
        <v>97</v>
      </c>
      <c r="E18" s="99" t="s">
        <v>98</v>
      </c>
      <c r="F18" s="94" t="s">
        <v>31</v>
      </c>
      <c r="G18" s="196">
        <f>IF(R1.09=$AA$1,100%,IF(R1.09=$AB$1,80%,IF(R1.09=$AC$1,50%,IF(R1.09=$AD$1,20%,""))))</f>
        <v>1</v>
      </c>
      <c r="H18" s="182"/>
      <c r="I18" s="94"/>
      <c r="J18" s="95"/>
      <c r="K18" s="96"/>
      <c r="L18" s="97" t="s">
        <v>99</v>
      </c>
    </row>
    <row r="19" spans="1:12" x14ac:dyDescent="0.25">
      <c r="A19" s="88" t="s">
        <v>100</v>
      </c>
      <c r="B19" s="10"/>
      <c r="C19" s="10"/>
      <c r="D19" s="10"/>
      <c r="E19" s="98"/>
      <c r="F19" s="89"/>
      <c r="G19" s="89"/>
      <c r="H19" s="10"/>
      <c r="I19" s="89"/>
      <c r="J19" s="90"/>
      <c r="K19" s="91"/>
      <c r="L19" s="89"/>
    </row>
    <row r="20" spans="1:12" ht="199.5" customHeight="1" x14ac:dyDescent="0.25">
      <c r="A20" s="101">
        <v>1.1000000000000001</v>
      </c>
      <c r="B20" s="5" t="s">
        <v>101</v>
      </c>
      <c r="C20" s="5" t="s">
        <v>102</v>
      </c>
      <c r="D20" s="5" t="s">
        <v>103</v>
      </c>
      <c r="E20" s="99" t="s">
        <v>104</v>
      </c>
      <c r="F20" s="94" t="s">
        <v>31</v>
      </c>
      <c r="G20" s="196">
        <f>IF(R1.10=$AA$1,100%,IF(R1.10=$AB$1,80%,IF(R1.10=$AC$1,50%,IF(R1.10=$AD$1,20%,""))))</f>
        <v>1</v>
      </c>
      <c r="H20" s="5"/>
      <c r="I20" s="94"/>
      <c r="J20" s="95"/>
      <c r="K20" s="96"/>
      <c r="L20" s="97" t="s">
        <v>105</v>
      </c>
    </row>
    <row r="21" spans="1:12" x14ac:dyDescent="0.25">
      <c r="A21" s="88" t="s">
        <v>106</v>
      </c>
      <c r="B21" s="10"/>
      <c r="C21" s="10"/>
      <c r="D21" s="10"/>
      <c r="E21" s="98"/>
      <c r="F21" s="89"/>
      <c r="G21" s="89"/>
      <c r="H21" s="10"/>
      <c r="I21" s="89"/>
      <c r="J21" s="90"/>
      <c r="K21" s="91"/>
      <c r="L21" s="89"/>
    </row>
    <row r="22" spans="1:12" ht="260" x14ac:dyDescent="0.25">
      <c r="A22" s="92">
        <v>1.1100000000000001</v>
      </c>
      <c r="B22" s="5" t="s">
        <v>107</v>
      </c>
      <c r="C22" s="5" t="s">
        <v>108</v>
      </c>
      <c r="D22" s="5" t="s">
        <v>109</v>
      </c>
      <c r="E22" s="99" t="s">
        <v>110</v>
      </c>
      <c r="F22" s="94" t="s">
        <v>31</v>
      </c>
      <c r="G22" s="196">
        <f>IF(R1.11=$AA$1,100%,IF(R1.11=$AB$1,80%,IF(R1.11=$AC$1,50%,IF(R1.11=$AD$1,20%,""))))</f>
        <v>1</v>
      </c>
      <c r="H22" s="5"/>
      <c r="I22" s="94"/>
      <c r="J22" s="95"/>
      <c r="K22" s="96"/>
      <c r="L22" s="97" t="s">
        <v>111</v>
      </c>
    </row>
    <row r="23" spans="1:12" ht="78" x14ac:dyDescent="0.25">
      <c r="A23" s="92">
        <v>1.1200000000000001</v>
      </c>
      <c r="B23" s="5" t="s">
        <v>112</v>
      </c>
      <c r="C23" s="5" t="s">
        <v>113</v>
      </c>
      <c r="D23" s="5" t="s">
        <v>114</v>
      </c>
      <c r="E23" s="99" t="s">
        <v>115</v>
      </c>
      <c r="F23" s="94" t="s">
        <v>31</v>
      </c>
      <c r="G23" s="196">
        <f>IF(R1.12=$AA$1,100%,IF(R1.12=$AB$1,80%,IF(R1.12=$AC$1,50%,IF(R1.12=$AD$1,20%,""))))</f>
        <v>1</v>
      </c>
      <c r="H23" s="5"/>
      <c r="I23" s="94"/>
      <c r="J23" s="95"/>
      <c r="K23" s="96"/>
      <c r="L23" s="97" t="s">
        <v>116</v>
      </c>
    </row>
    <row r="24" spans="1:12" x14ac:dyDescent="0.25">
      <c r="A24" s="88" t="s">
        <v>117</v>
      </c>
      <c r="B24" s="10"/>
      <c r="C24" s="10"/>
      <c r="D24" s="10"/>
      <c r="E24" s="98"/>
      <c r="F24" s="89"/>
      <c r="G24" s="89"/>
      <c r="H24" s="10"/>
      <c r="I24" s="89"/>
      <c r="J24" s="90"/>
      <c r="K24" s="91"/>
      <c r="L24" s="89"/>
    </row>
    <row r="25" spans="1:12" ht="117" x14ac:dyDescent="0.25">
      <c r="A25" s="92">
        <v>1.1299999999999999</v>
      </c>
      <c r="B25" s="5" t="s">
        <v>118</v>
      </c>
      <c r="C25" s="5" t="s">
        <v>119</v>
      </c>
      <c r="D25" s="5" t="s">
        <v>120</v>
      </c>
      <c r="E25" s="99" t="s">
        <v>121</v>
      </c>
      <c r="F25" s="94" t="s">
        <v>31</v>
      </c>
      <c r="G25" s="196">
        <f>IF(R1.13=$AA$1,100%,IF(R1.13=$AB$1,80%,IF(R1.13=$AC$1,50%,IF(R1.13=$AD$1,20%,""))))</f>
        <v>1</v>
      </c>
      <c r="H25" s="5"/>
      <c r="I25" s="94"/>
      <c r="J25" s="95"/>
      <c r="K25" s="96"/>
      <c r="L25" s="97" t="s">
        <v>122</v>
      </c>
    </row>
    <row r="26" spans="1:12" ht="234" x14ac:dyDescent="0.25">
      <c r="A26" s="92">
        <v>1.1399999999999999</v>
      </c>
      <c r="B26" s="5" t="s">
        <v>123</v>
      </c>
      <c r="C26" s="5" t="s">
        <v>124</v>
      </c>
      <c r="D26" s="5" t="s">
        <v>125</v>
      </c>
      <c r="E26" s="99" t="s">
        <v>126</v>
      </c>
      <c r="F26" s="94" t="s">
        <v>31</v>
      </c>
      <c r="G26" s="196">
        <f>IF(R1.14=$AA$1,100%,IF(R1.14=$AB$1,80%,IF(R1.14=$AC$1,50%,IF(R1.14=$AD$1,20%,""))))</f>
        <v>1</v>
      </c>
      <c r="H26" s="5"/>
      <c r="I26" s="94"/>
      <c r="J26" s="95"/>
      <c r="K26" s="96"/>
      <c r="L26" s="97" t="s">
        <v>127</v>
      </c>
    </row>
    <row r="27" spans="1:12" x14ac:dyDescent="0.25">
      <c r="A27" s="88" t="s">
        <v>128</v>
      </c>
      <c r="B27" s="10"/>
      <c r="C27" s="10"/>
      <c r="D27" s="10"/>
      <c r="E27" s="98"/>
      <c r="F27" s="89"/>
      <c r="G27" s="89"/>
      <c r="H27" s="10"/>
      <c r="I27" s="89"/>
      <c r="J27" s="90"/>
      <c r="K27" s="91"/>
      <c r="L27" s="89"/>
    </row>
    <row r="28" spans="1:12" ht="189.75" customHeight="1" x14ac:dyDescent="0.25">
      <c r="A28" s="92">
        <v>1.1499999999999999</v>
      </c>
      <c r="B28" s="5" t="s">
        <v>129</v>
      </c>
      <c r="C28" s="5" t="s">
        <v>130</v>
      </c>
      <c r="D28" s="5" t="s">
        <v>131</v>
      </c>
      <c r="E28" s="99" t="s">
        <v>132</v>
      </c>
      <c r="F28" s="94" t="s">
        <v>31</v>
      </c>
      <c r="G28" s="196">
        <f>IF(R1.15=$AA$1,100%,IF(R1.15=$AB$1,80%,IF(R1.15=$AC$1,50%,IF(R1.15=$AD$1,20%,""))))</f>
        <v>1</v>
      </c>
      <c r="H28" s="194" t="s">
        <v>64</v>
      </c>
      <c r="I28" s="94"/>
      <c r="J28" s="95"/>
      <c r="K28" s="96"/>
      <c r="L28" s="97" t="s">
        <v>133</v>
      </c>
    </row>
    <row r="29" spans="1:12" x14ac:dyDescent="0.25">
      <c r="A29" s="88" t="s">
        <v>134</v>
      </c>
      <c r="B29" s="10"/>
      <c r="C29" s="10"/>
      <c r="D29" s="10"/>
      <c r="E29" s="98"/>
      <c r="F29" s="89"/>
      <c r="G29" s="89"/>
      <c r="H29" s="10"/>
      <c r="I29" s="89"/>
      <c r="J29" s="90"/>
      <c r="K29" s="91"/>
      <c r="L29" s="89"/>
    </row>
    <row r="30" spans="1:12" ht="260" x14ac:dyDescent="0.25">
      <c r="A30" s="92">
        <v>1.1599999999999999</v>
      </c>
      <c r="B30" s="5" t="s">
        <v>135</v>
      </c>
      <c r="C30" s="5" t="s">
        <v>136</v>
      </c>
      <c r="D30" s="5" t="s">
        <v>137</v>
      </c>
      <c r="E30" s="99" t="s">
        <v>138</v>
      </c>
      <c r="F30" s="94" t="s">
        <v>31</v>
      </c>
      <c r="G30" s="196">
        <f>IF(R1.16=$AA$1,100%,IF(R1.16=$AB$1,80%,IF(R1.16=$AC$1,50%,IF(R1.16=$AD$1,20%,""))))</f>
        <v>1</v>
      </c>
      <c r="H30" s="5"/>
      <c r="I30" s="94"/>
      <c r="J30" s="95"/>
      <c r="K30" s="96"/>
      <c r="L30" s="97" t="s">
        <v>139</v>
      </c>
    </row>
    <row r="31" spans="1:12" x14ac:dyDescent="0.25">
      <c r="A31" s="83" t="s">
        <v>140</v>
      </c>
      <c r="B31" s="13"/>
      <c r="C31" s="13"/>
      <c r="D31" s="13"/>
      <c r="E31" s="84"/>
      <c r="F31" s="84"/>
      <c r="G31" s="84"/>
      <c r="H31" s="13"/>
      <c r="I31" s="84"/>
      <c r="J31" s="85"/>
      <c r="K31" s="86"/>
      <c r="L31" s="84"/>
    </row>
    <row r="32" spans="1:12" x14ac:dyDescent="0.25">
      <c r="A32" s="88" t="s">
        <v>141</v>
      </c>
      <c r="B32" s="10"/>
      <c r="C32" s="10"/>
      <c r="D32" s="10"/>
      <c r="E32" s="89"/>
      <c r="F32" s="89"/>
      <c r="G32" s="89"/>
      <c r="H32" s="10"/>
      <c r="I32" s="89"/>
      <c r="J32" s="90"/>
      <c r="K32" s="98"/>
      <c r="L32" s="89"/>
    </row>
    <row r="33" spans="1:12" ht="189" customHeight="1" x14ac:dyDescent="0.25">
      <c r="A33" s="101">
        <v>1.2</v>
      </c>
      <c r="B33" s="5" t="s">
        <v>142</v>
      </c>
      <c r="C33" s="5" t="s">
        <v>143</v>
      </c>
      <c r="D33" s="5" t="s">
        <v>144</v>
      </c>
      <c r="E33" s="99" t="s">
        <v>145</v>
      </c>
      <c r="F33" s="94" t="s">
        <v>31</v>
      </c>
      <c r="G33" s="196">
        <f>IF(R1.20=$AA$1,100%,IF(R1.20=$AB$1,80%,IF(R1.20=$AC$1,50%,IF(R1.20=$AD$1,20%,""))))</f>
        <v>1</v>
      </c>
      <c r="H33" s="5"/>
      <c r="I33" s="94"/>
      <c r="J33" s="95"/>
      <c r="K33" s="96"/>
      <c r="L33" s="97" t="s">
        <v>146</v>
      </c>
    </row>
    <row r="34" spans="1:12" x14ac:dyDescent="0.25">
      <c r="A34" s="83" t="s">
        <v>147</v>
      </c>
      <c r="B34" s="13"/>
      <c r="C34" s="13"/>
      <c r="D34" s="13"/>
      <c r="E34" s="84"/>
      <c r="F34" s="84"/>
      <c r="G34" s="84"/>
      <c r="H34" s="13"/>
      <c r="I34" s="84"/>
      <c r="J34" s="85"/>
      <c r="K34" s="86"/>
      <c r="L34" s="84"/>
    </row>
    <row r="35" spans="1:12" x14ac:dyDescent="0.25">
      <c r="A35" s="88" t="s">
        <v>148</v>
      </c>
      <c r="B35" s="10"/>
      <c r="C35" s="10"/>
      <c r="D35" s="10"/>
      <c r="E35" s="89"/>
      <c r="F35" s="89"/>
      <c r="G35" s="89"/>
      <c r="H35" s="10"/>
      <c r="I35" s="89"/>
      <c r="J35" s="90"/>
      <c r="K35" s="98"/>
      <c r="L35" s="89"/>
    </row>
    <row r="36" spans="1:12" ht="202.5" customHeight="1" x14ac:dyDescent="0.25">
      <c r="A36" s="92">
        <v>1.29</v>
      </c>
      <c r="B36" s="5" t="s">
        <v>149</v>
      </c>
      <c r="C36" s="9" t="s">
        <v>150</v>
      </c>
      <c r="D36" s="6" t="s">
        <v>151</v>
      </c>
      <c r="E36" s="102" t="s">
        <v>152</v>
      </c>
      <c r="F36" s="94" t="s">
        <v>31</v>
      </c>
      <c r="G36" s="196">
        <f>IF(R1.29=$AA$1,100%,IF(R1.29=$AB$1,80%,IF(R1.29=$AC$1,50%,IF(R1.29=$AD$1,20%,""))))</f>
        <v>1</v>
      </c>
      <c r="H36" s="5"/>
      <c r="I36" s="94"/>
      <c r="J36" s="95"/>
      <c r="K36" s="96"/>
      <c r="L36" s="97" t="s">
        <v>153</v>
      </c>
    </row>
    <row r="37" spans="1:12" ht="139.5" customHeight="1" x14ac:dyDescent="0.25">
      <c r="A37" s="92">
        <v>1.33</v>
      </c>
      <c r="B37" s="5" t="s">
        <v>154</v>
      </c>
      <c r="C37" s="5" t="s">
        <v>155</v>
      </c>
      <c r="D37" s="7" t="s">
        <v>156</v>
      </c>
      <c r="E37" s="103" t="s">
        <v>157</v>
      </c>
      <c r="F37" s="94" t="s">
        <v>31</v>
      </c>
      <c r="G37" s="196">
        <f>IF(R1.33=$AA$1,100%,IF(R1.33=$AB$1,80%,IF(R1.33=$AC$1,50%,IF(R1.33=$AD$1,20%,""))))</f>
        <v>1</v>
      </c>
      <c r="H37" s="5"/>
      <c r="I37" s="94"/>
      <c r="J37" s="95"/>
      <c r="K37" s="96"/>
      <c r="L37" s="97" t="s">
        <v>158</v>
      </c>
    </row>
  </sheetData>
  <autoFilter ref="A3:L37" xr:uid="{00000000-0009-0000-0000-000001000000}"/>
  <conditionalFormatting sqref="F6">
    <cfRule type="cellIs" dxfId="58" priority="70" operator="equal">
      <formula>"Not met"</formula>
    </cfRule>
  </conditionalFormatting>
  <conditionalFormatting sqref="F8:F10">
    <cfRule type="cellIs" dxfId="57" priority="29" operator="equal">
      <formula>"Not met"</formula>
    </cfRule>
  </conditionalFormatting>
  <conditionalFormatting sqref="F12">
    <cfRule type="cellIs" dxfId="56" priority="28" operator="equal">
      <formula>"Not met"</formula>
    </cfRule>
  </conditionalFormatting>
  <conditionalFormatting sqref="F15">
    <cfRule type="cellIs" dxfId="55" priority="27" operator="equal">
      <formula>"Not met"</formula>
    </cfRule>
  </conditionalFormatting>
  <conditionalFormatting sqref="F17:F18">
    <cfRule type="cellIs" dxfId="54" priority="25" operator="equal">
      <formula>"Not met"</formula>
    </cfRule>
  </conditionalFormatting>
  <conditionalFormatting sqref="F20">
    <cfRule type="cellIs" dxfId="53" priority="24" operator="equal">
      <formula>"Not met"</formula>
    </cfRule>
  </conditionalFormatting>
  <conditionalFormatting sqref="F22:F23">
    <cfRule type="cellIs" dxfId="52" priority="22" operator="equal">
      <formula>"Not met"</formula>
    </cfRule>
  </conditionalFormatting>
  <conditionalFormatting sqref="F25:F26">
    <cfRule type="cellIs" dxfId="51" priority="20" operator="equal">
      <formula>"Not met"</formula>
    </cfRule>
  </conditionalFormatting>
  <conditionalFormatting sqref="F28">
    <cfRule type="cellIs" dxfId="50" priority="19" operator="equal">
      <formula>"Not met"</formula>
    </cfRule>
  </conditionalFormatting>
  <conditionalFormatting sqref="F30">
    <cfRule type="cellIs" dxfId="49" priority="18" operator="equal">
      <formula>"Not met"</formula>
    </cfRule>
  </conditionalFormatting>
  <conditionalFormatting sqref="F33">
    <cfRule type="cellIs" dxfId="48" priority="14" operator="equal">
      <formula>"Not met"</formula>
    </cfRule>
  </conditionalFormatting>
  <conditionalFormatting sqref="F36:F37">
    <cfRule type="cellIs" dxfId="47" priority="1" operator="equal">
      <formula>"Not met"</formula>
    </cfRule>
  </conditionalFormatting>
  <dataValidations count="4">
    <dataValidation type="list" allowBlank="1" showInputMessage="1" showErrorMessage="1" sqref="K6 K8:K10 K12 K15 K17:K18 K20 K22:K23 K25:K26 K28 K30 K33 K36:K37" xr:uid="{00000000-0002-0000-0100-000000000000}">
      <formula1>$AA$2:$AC$2</formula1>
    </dataValidation>
    <dataValidation type="list" allowBlank="1" showInputMessage="1" showErrorMessage="1" sqref="F30 F6 F12 F15 F17:F18 F20 F22:F23 F25:F26 F28 F8:F10 F33 F36:F37" xr:uid="{00000000-0002-0000-0100-000001000000}">
      <formula1>$AA$1:$AD$1</formula1>
    </dataValidation>
    <dataValidation allowBlank="1" showInputMessage="1" showErrorMessage="1" prompt="Value must be between 0% to 100%." sqref="G6 G8:G10 G12 G15 G17:G18 G20 G22:G23 G25:G26 G28 G30 G33 G36:G37" xr:uid="{00000000-0002-0000-0100-000002000000}"/>
    <dataValidation type="date" allowBlank="1" showInputMessage="1" showErrorMessage="1" prompt="Enter a date value (for example, 19/10/2020)" sqref="J6:J37" xr:uid="{00000000-0002-0000-0100-000004000000}">
      <formula1>StartDate</formula1>
      <formula2>EndDate</formula2>
    </dataValidation>
  </dataValidations>
  <hyperlinks>
    <hyperlink ref="L6" location="'Gov-TL'!T1.01" display="Click here to navigate to the task list for Action 1.1" xr:uid="{00000000-0004-0000-0100-000000000000}"/>
    <hyperlink ref="L8" location="'Gov-TL'!T1.03" display="Click here to navigate to the task list for Action 1.3" xr:uid="{00000000-0004-0000-0100-000002000000}"/>
    <hyperlink ref="L9" location="'Gov-TL'!T1.04" display="Click here to navigate to the task list for Action 1.4" xr:uid="{00000000-0004-0000-0100-000003000000}"/>
    <hyperlink ref="L10" location="'Gov-TL'!T1.05" display="Click here to navigate to the task list for Action 1.5" xr:uid="{00000000-0004-0000-0100-000004000000}"/>
    <hyperlink ref="L12" location="'Gov-TL'!T1.06" display="Click here to navigate to the task list for Action 1.6" xr:uid="{00000000-0004-0000-0100-000005000000}"/>
    <hyperlink ref="L15" location="'Gov-TL'!T1.07" display="Click here to navigate to the task list for Action 1.7" xr:uid="{00000000-0004-0000-0100-000006000000}"/>
    <hyperlink ref="L17" location="'Gov-TL'!T1.08" display="Click here to navigate to the task list for Action 1.8" xr:uid="{00000000-0004-0000-0100-000007000000}"/>
    <hyperlink ref="L18" location="'Gov-TL'!T1.09" display="Click here to navigate to the task list for Action 1.9" xr:uid="{00000000-0004-0000-0100-000008000000}"/>
    <hyperlink ref="L20" location="'Gov-TL'!T1.10" display="Click here to navigate to the task list for Action 1.10" xr:uid="{00000000-0004-0000-0100-000009000000}"/>
    <hyperlink ref="L22" location="'Gov-TL'!T1.11" display="Click here to navigate to the task list for Action 1.11" xr:uid="{00000000-0004-0000-0100-00000A000000}"/>
    <hyperlink ref="L23" location="'Gov-TL'!T1.12" display="Click here to navigate to the task list for Action 1.12" xr:uid="{00000000-0004-0000-0100-00000B000000}"/>
    <hyperlink ref="L25" location="'Gov-TL'!T1.13" display="Click here to navigate to the task list for Action 1.13" xr:uid="{00000000-0004-0000-0100-00000C000000}"/>
    <hyperlink ref="L26" location="'Gov-TL'!T1.14" display="Click here to navigate to the task list for Action 1.14" xr:uid="{00000000-0004-0000-0100-00000D000000}"/>
    <hyperlink ref="L28" location="'Gov-TL'!T1.15" display="Click here to navigate to the task list for Action 1.15" xr:uid="{00000000-0004-0000-0100-00000E000000}"/>
    <hyperlink ref="L30" location="'Gov-TL'!T1.16" display="Click here to navigate to the task list for Action 1.16" xr:uid="{00000000-0004-0000-0100-00000F000000}"/>
    <hyperlink ref="L33" location="'Gov-TL'!T1.20" display="Click here to navigate to the task list for Action 1.20" xr:uid="{00000000-0004-0000-0100-000013000000}"/>
    <hyperlink ref="L36" location="'Gov-TL'!T1.29" display="Click here to navigate to the task list for Action 1.29" xr:uid="{00000000-0004-0000-0100-00001C000000}"/>
    <hyperlink ref="L37" location="'Gov-TL'!T1.33" display="Click here to navigate to the task list for Action 1.33" xr:uid="{00000000-0004-0000-0100-000020000000}"/>
    <hyperlink ref="E6" location="'Gov-EL'!E1.01" display="Click here to navigate to the list of evidence for Action 1.1" xr:uid="{00000000-0004-0000-0100-000021000000}"/>
    <hyperlink ref="E8" location="'Gov-EL'!E1.03" display="Click here to navigate to the list of evidence for Action 1.3" xr:uid="{00000000-0004-0000-0100-000023000000}"/>
    <hyperlink ref="E9" location="'Gov-EL'!E1.04" display="Click here to navigate to the list of evidence for Action 1.4" xr:uid="{00000000-0004-0000-0100-000024000000}"/>
    <hyperlink ref="E10" location="'Gov-EL'!E1.05" display="Click here to navigate to the list of evidence for Action 1.5" xr:uid="{00000000-0004-0000-0100-000025000000}"/>
    <hyperlink ref="E12" location="'Gov-EL'!E1.06" display="Click here to navigate to the list of evidence for Action 1.6" xr:uid="{00000000-0004-0000-0100-000026000000}"/>
    <hyperlink ref="E15" location="'Gov-EL'!E1.07" display="Click here to navigate to the list of evidence for Action 1.7" xr:uid="{00000000-0004-0000-0100-000027000000}"/>
    <hyperlink ref="E17" location="'Gov-EL'!E1.08" display="Click here to navigate to the list of evidence for Action 1.8" xr:uid="{00000000-0004-0000-0100-000028000000}"/>
    <hyperlink ref="E18" location="'Gov-EL'!E1.09" display="Click here to navigate to the list of evidence for Action 1.9" xr:uid="{00000000-0004-0000-0100-000029000000}"/>
    <hyperlink ref="E20" location="'Gov-EL'!E1.10" display="Click here to navigate to the list of evidence for Action 1.10" xr:uid="{00000000-0004-0000-0100-00002A000000}"/>
    <hyperlink ref="E22" location="'Gov-EL'!E1.11" display="Click here to navigate to the list of evidence for Action 1.11" xr:uid="{00000000-0004-0000-0100-00002B000000}"/>
    <hyperlink ref="E23" location="'Gov-EL'!E1.12" display="Click here to navigate to the list of evidence for Action 1.12" xr:uid="{00000000-0004-0000-0100-00002C000000}"/>
    <hyperlink ref="E25" location="'Gov-EL'!E1.13" display="Click here to navigate to the list of evidence for Action 1.13" xr:uid="{00000000-0004-0000-0100-00002D000000}"/>
    <hyperlink ref="E26" location="'Gov-EL'!E1.14" display="Click here to navigate to the list of evidence for Action 1.14" xr:uid="{00000000-0004-0000-0100-00002E000000}"/>
    <hyperlink ref="E28" location="'Gov-EL'!E1.15" display="Click here to navigate to the list of evidence for Action 1.15" xr:uid="{00000000-0004-0000-0100-00002F000000}"/>
    <hyperlink ref="E30" location="'Gov-EL'!E1.16" display="Click here to navigate to the list of evidence for Action 1.16" xr:uid="{00000000-0004-0000-0100-000030000000}"/>
    <hyperlink ref="E33" location="'Gov-EL'!E1.20" display="Click here to navigate to the list of evidence for Action 1.20" xr:uid="{00000000-0004-0000-0100-000034000000}"/>
    <hyperlink ref="E36" location="'Gov-EL'!E1.29" display="Click here to navigate to the list of evidence for Action 1.29" xr:uid="{00000000-0004-0000-0100-00003D000000}"/>
    <hyperlink ref="E37" location="'Gov-EL'!E1.33" display="Click here to navigate to the list of evidence for Action 1.33" xr:uid="{00000000-0004-0000-0100-000041000000}"/>
  </hyperlinks>
  <pageMargins left="0.23622047244094491" right="0.23622047244094491" top="0.74803149606299213" bottom="0.74803149606299213" header="0.31496062992125984" footer="0.31496062992125984"/>
  <pageSetup paperSize="8" pageOrder="overThenDown" orientation="landscape" r:id="rId1"/>
  <headerFooter>
    <oddFooter>&amp;L&amp;8&amp;A&amp;R&amp;8Page &amp;P of &amp;N | &amp;D | &amp;T</oddFooter>
  </headerFooter>
  <colBreaks count="1" manualBreakCount="1">
    <brk id="5"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B3C8E3"/>
  </sheetPr>
  <dimension ref="B1:D111"/>
  <sheetViews>
    <sheetView showGridLines="0" topLeftCell="B1" workbookViewId="0">
      <pane ySplit="5" topLeftCell="A6" activePane="bottomLeft" state="frozen"/>
      <selection activeCell="C4" sqref="C4"/>
      <selection pane="bottomLeft" activeCell="B8" sqref="B8"/>
    </sheetView>
  </sheetViews>
  <sheetFormatPr defaultColWidth="9.1796875" defaultRowHeight="13" x14ac:dyDescent="0.25"/>
  <cols>
    <col min="1" max="1" width="1.7265625" style="11" customWidth="1"/>
    <col min="2" max="2" width="6.7265625" style="11" customWidth="1"/>
    <col min="3" max="4" width="91.7265625" style="11" customWidth="1"/>
    <col min="5" max="5" width="12.453125" style="11" customWidth="1"/>
    <col min="6" max="16383" width="0" style="11" hidden="1" customWidth="1"/>
    <col min="16384" max="16384" width="22" style="11" customWidth="1"/>
  </cols>
  <sheetData>
    <row r="1" spans="2:4" x14ac:dyDescent="0.25">
      <c r="B1" s="78" t="s">
        <v>159</v>
      </c>
    </row>
    <row r="3" spans="2:4" ht="26" x14ac:dyDescent="0.25">
      <c r="B3" s="104" t="s">
        <v>36</v>
      </c>
      <c r="C3" s="16"/>
      <c r="D3" s="16"/>
    </row>
    <row r="4" spans="2:4" x14ac:dyDescent="0.25">
      <c r="B4" s="16"/>
      <c r="C4" s="16"/>
      <c r="D4" s="16"/>
    </row>
    <row r="5" spans="2:4" s="108" customFormat="1" ht="25.5" customHeight="1" x14ac:dyDescent="0.25">
      <c r="B5" s="105" t="s">
        <v>40</v>
      </c>
      <c r="C5" s="106" t="s">
        <v>160</v>
      </c>
      <c r="D5" s="107" t="s">
        <v>161</v>
      </c>
    </row>
    <row r="6" spans="2:4" x14ac:dyDescent="0.25">
      <c r="B6" s="109" t="s">
        <v>52</v>
      </c>
      <c r="C6" s="110"/>
      <c r="D6" s="111"/>
    </row>
    <row r="7" spans="2:4" x14ac:dyDescent="0.25">
      <c r="B7" s="112" t="s">
        <v>52</v>
      </c>
      <c r="C7" s="113"/>
      <c r="D7" s="114"/>
    </row>
    <row r="8" spans="2:4" x14ac:dyDescent="0.25">
      <c r="B8" s="115">
        <v>1.1000000000000001</v>
      </c>
      <c r="C8" s="116" t="s">
        <v>162</v>
      </c>
      <c r="D8" s="117"/>
    </row>
    <row r="9" spans="2:4" x14ac:dyDescent="0.25">
      <c r="B9" s="118"/>
      <c r="C9" s="116" t="s">
        <v>163</v>
      </c>
      <c r="D9" s="117"/>
    </row>
    <row r="10" spans="2:4" x14ac:dyDescent="0.25">
      <c r="B10" s="118"/>
      <c r="C10" s="116" t="s">
        <v>164</v>
      </c>
      <c r="D10" s="117"/>
    </row>
    <row r="11" spans="2:4" x14ac:dyDescent="0.25">
      <c r="B11" s="118"/>
      <c r="C11" s="116" t="s">
        <v>165</v>
      </c>
      <c r="D11" s="117"/>
    </row>
    <row r="12" spans="2:4" x14ac:dyDescent="0.25">
      <c r="B12" s="118"/>
      <c r="C12" s="116" t="s">
        <v>166</v>
      </c>
      <c r="D12" s="117"/>
    </row>
    <row r="13" spans="2:4" x14ac:dyDescent="0.25">
      <c r="B13" s="112" t="s">
        <v>59</v>
      </c>
      <c r="C13" s="119"/>
      <c r="D13" s="120"/>
    </row>
    <row r="14" spans="2:4" x14ac:dyDescent="0.25">
      <c r="B14" s="115">
        <v>1.3</v>
      </c>
      <c r="C14" s="116" t="s">
        <v>162</v>
      </c>
      <c r="D14" s="117"/>
    </row>
    <row r="15" spans="2:4" x14ac:dyDescent="0.25">
      <c r="B15" s="118"/>
      <c r="C15" s="116" t="s">
        <v>163</v>
      </c>
      <c r="D15" s="117"/>
    </row>
    <row r="16" spans="2:4" x14ac:dyDescent="0.25">
      <c r="B16" s="118"/>
      <c r="C16" s="116" t="s">
        <v>164</v>
      </c>
      <c r="D16" s="117"/>
    </row>
    <row r="17" spans="2:4" x14ac:dyDescent="0.25">
      <c r="B17" s="118"/>
      <c r="C17" s="116" t="s">
        <v>165</v>
      </c>
      <c r="D17" s="117"/>
    </row>
    <row r="18" spans="2:4" x14ac:dyDescent="0.25">
      <c r="B18" s="118"/>
      <c r="C18" s="116" t="s">
        <v>166</v>
      </c>
      <c r="D18" s="117"/>
    </row>
    <row r="19" spans="2:4" x14ac:dyDescent="0.25">
      <c r="B19" s="115">
        <v>1.4</v>
      </c>
      <c r="C19" s="116" t="s">
        <v>162</v>
      </c>
      <c r="D19" s="117"/>
    </row>
    <row r="20" spans="2:4" x14ac:dyDescent="0.25">
      <c r="B20" s="118"/>
      <c r="C20" s="116" t="s">
        <v>163</v>
      </c>
      <c r="D20" s="117"/>
    </row>
    <row r="21" spans="2:4" x14ac:dyDescent="0.25">
      <c r="B21" s="118"/>
      <c r="C21" s="116" t="s">
        <v>164</v>
      </c>
      <c r="D21" s="117"/>
    </row>
    <row r="22" spans="2:4" x14ac:dyDescent="0.25">
      <c r="B22" s="118"/>
      <c r="C22" s="116" t="s">
        <v>165</v>
      </c>
      <c r="D22" s="117"/>
    </row>
    <row r="23" spans="2:4" x14ac:dyDescent="0.25">
      <c r="B23" s="118"/>
      <c r="C23" s="116" t="s">
        <v>166</v>
      </c>
      <c r="D23" s="117"/>
    </row>
    <row r="24" spans="2:4" x14ac:dyDescent="0.25">
      <c r="B24" s="115">
        <v>1.5</v>
      </c>
      <c r="C24" s="116" t="s">
        <v>162</v>
      </c>
      <c r="D24" s="117"/>
    </row>
    <row r="25" spans="2:4" x14ac:dyDescent="0.25">
      <c r="B25" s="118"/>
      <c r="C25" s="116" t="s">
        <v>163</v>
      </c>
      <c r="D25" s="117"/>
    </row>
    <row r="26" spans="2:4" x14ac:dyDescent="0.25">
      <c r="B26" s="118"/>
      <c r="C26" s="116" t="s">
        <v>164</v>
      </c>
      <c r="D26" s="117"/>
    </row>
    <row r="27" spans="2:4" x14ac:dyDescent="0.25">
      <c r="B27" s="118"/>
      <c r="C27" s="116" t="s">
        <v>165</v>
      </c>
      <c r="D27" s="117"/>
    </row>
    <row r="28" spans="2:4" x14ac:dyDescent="0.25">
      <c r="B28" s="118"/>
      <c r="C28" s="116" t="s">
        <v>166</v>
      </c>
      <c r="D28" s="117"/>
    </row>
    <row r="29" spans="2:4" x14ac:dyDescent="0.25">
      <c r="B29" s="112" t="s">
        <v>76</v>
      </c>
      <c r="C29" s="119"/>
      <c r="D29" s="120"/>
    </row>
    <row r="30" spans="2:4" x14ac:dyDescent="0.25">
      <c r="B30" s="115">
        <v>1.6</v>
      </c>
      <c r="C30" s="116" t="s">
        <v>162</v>
      </c>
      <c r="D30" s="117"/>
    </row>
    <row r="31" spans="2:4" x14ac:dyDescent="0.25">
      <c r="B31" s="118"/>
      <c r="C31" s="116" t="s">
        <v>163</v>
      </c>
      <c r="D31" s="117"/>
    </row>
    <row r="32" spans="2:4" x14ac:dyDescent="0.25">
      <c r="B32" s="118"/>
      <c r="C32" s="116" t="s">
        <v>164</v>
      </c>
      <c r="D32" s="117"/>
    </row>
    <row r="33" spans="2:4" x14ac:dyDescent="0.25">
      <c r="B33" s="118"/>
      <c r="C33" s="116" t="s">
        <v>165</v>
      </c>
      <c r="D33" s="117"/>
    </row>
    <row r="34" spans="2:4" x14ac:dyDescent="0.25">
      <c r="B34" s="118"/>
      <c r="C34" s="116" t="s">
        <v>166</v>
      </c>
      <c r="D34" s="117"/>
    </row>
    <row r="35" spans="2:4" x14ac:dyDescent="0.25">
      <c r="B35" s="109" t="s">
        <v>82</v>
      </c>
      <c r="C35" s="121"/>
      <c r="D35" s="122"/>
    </row>
    <row r="36" spans="2:4" x14ac:dyDescent="0.25">
      <c r="B36" s="112" t="s">
        <v>83</v>
      </c>
      <c r="C36" s="119"/>
      <c r="D36" s="120"/>
    </row>
    <row r="37" spans="2:4" x14ac:dyDescent="0.25">
      <c r="B37" s="115">
        <v>1.7</v>
      </c>
      <c r="C37" s="116" t="s">
        <v>162</v>
      </c>
      <c r="D37" s="117"/>
    </row>
    <row r="38" spans="2:4" x14ac:dyDescent="0.25">
      <c r="B38" s="118"/>
      <c r="C38" s="116" t="s">
        <v>163</v>
      </c>
      <c r="D38" s="117"/>
    </row>
    <row r="39" spans="2:4" x14ac:dyDescent="0.25">
      <c r="B39" s="118"/>
      <c r="C39" s="116" t="s">
        <v>164</v>
      </c>
      <c r="D39" s="117"/>
    </row>
    <row r="40" spans="2:4" x14ac:dyDescent="0.25">
      <c r="B40" s="118"/>
      <c r="C40" s="116" t="s">
        <v>165</v>
      </c>
      <c r="D40" s="117"/>
    </row>
    <row r="41" spans="2:4" x14ac:dyDescent="0.25">
      <c r="B41" s="118"/>
      <c r="C41" s="116" t="s">
        <v>166</v>
      </c>
      <c r="D41" s="117"/>
    </row>
    <row r="42" spans="2:4" x14ac:dyDescent="0.25">
      <c r="B42" s="112" t="s">
        <v>89</v>
      </c>
      <c r="C42" s="119"/>
      <c r="D42" s="120"/>
    </row>
    <row r="43" spans="2:4" x14ac:dyDescent="0.25">
      <c r="B43" s="115">
        <v>1.8</v>
      </c>
      <c r="C43" s="116" t="s">
        <v>162</v>
      </c>
      <c r="D43" s="117"/>
    </row>
    <row r="44" spans="2:4" x14ac:dyDescent="0.25">
      <c r="B44" s="118"/>
      <c r="C44" s="116" t="s">
        <v>163</v>
      </c>
      <c r="D44" s="117"/>
    </row>
    <row r="45" spans="2:4" x14ac:dyDescent="0.25">
      <c r="B45" s="118"/>
      <c r="C45" s="116" t="s">
        <v>164</v>
      </c>
      <c r="D45" s="117"/>
    </row>
    <row r="46" spans="2:4" x14ac:dyDescent="0.25">
      <c r="B46" s="118"/>
      <c r="C46" s="116" t="s">
        <v>165</v>
      </c>
      <c r="D46" s="117"/>
    </row>
    <row r="47" spans="2:4" x14ac:dyDescent="0.25">
      <c r="B47" s="118"/>
      <c r="C47" s="116" t="s">
        <v>166</v>
      </c>
      <c r="D47" s="117"/>
    </row>
    <row r="48" spans="2:4" x14ac:dyDescent="0.25">
      <c r="B48" s="115">
        <v>1.9</v>
      </c>
      <c r="C48" s="116" t="s">
        <v>162</v>
      </c>
      <c r="D48" s="117"/>
    </row>
    <row r="49" spans="2:4" x14ac:dyDescent="0.25">
      <c r="B49" s="118"/>
      <c r="C49" s="116" t="s">
        <v>163</v>
      </c>
      <c r="D49" s="117"/>
    </row>
    <row r="50" spans="2:4" x14ac:dyDescent="0.25">
      <c r="B50" s="118"/>
      <c r="C50" s="116" t="s">
        <v>164</v>
      </c>
      <c r="D50" s="117"/>
    </row>
    <row r="51" spans="2:4" x14ac:dyDescent="0.25">
      <c r="B51" s="118"/>
      <c r="C51" s="116" t="s">
        <v>165</v>
      </c>
      <c r="D51" s="117"/>
    </row>
    <row r="52" spans="2:4" x14ac:dyDescent="0.25">
      <c r="B52" s="118"/>
      <c r="C52" s="116" t="s">
        <v>166</v>
      </c>
      <c r="D52" s="117"/>
    </row>
    <row r="53" spans="2:4" x14ac:dyDescent="0.25">
      <c r="B53" s="112" t="s">
        <v>100</v>
      </c>
      <c r="C53" s="119"/>
      <c r="D53" s="120"/>
    </row>
    <row r="54" spans="2:4" x14ac:dyDescent="0.25">
      <c r="B54" s="123">
        <v>1.1000000000000001</v>
      </c>
      <c r="C54" s="116" t="s">
        <v>162</v>
      </c>
      <c r="D54" s="117"/>
    </row>
    <row r="55" spans="2:4" x14ac:dyDescent="0.25">
      <c r="B55" s="118"/>
      <c r="C55" s="116" t="s">
        <v>163</v>
      </c>
      <c r="D55" s="117"/>
    </row>
    <row r="56" spans="2:4" x14ac:dyDescent="0.25">
      <c r="B56" s="118"/>
      <c r="C56" s="116" t="s">
        <v>164</v>
      </c>
      <c r="D56" s="117"/>
    </row>
    <row r="57" spans="2:4" x14ac:dyDescent="0.25">
      <c r="B57" s="118"/>
      <c r="C57" s="116" t="s">
        <v>165</v>
      </c>
      <c r="D57" s="117"/>
    </row>
    <row r="58" spans="2:4" x14ac:dyDescent="0.25">
      <c r="B58" s="118"/>
      <c r="C58" s="116" t="s">
        <v>166</v>
      </c>
      <c r="D58" s="117"/>
    </row>
    <row r="59" spans="2:4" x14ac:dyDescent="0.25">
      <c r="B59" s="112" t="s">
        <v>106</v>
      </c>
      <c r="C59" s="119"/>
      <c r="D59" s="120"/>
    </row>
    <row r="60" spans="2:4" x14ac:dyDescent="0.25">
      <c r="B60" s="115">
        <v>1.1100000000000001</v>
      </c>
      <c r="C60" s="116" t="s">
        <v>162</v>
      </c>
      <c r="D60" s="117"/>
    </row>
    <row r="61" spans="2:4" x14ac:dyDescent="0.25">
      <c r="B61" s="118"/>
      <c r="C61" s="116" t="s">
        <v>163</v>
      </c>
      <c r="D61" s="117"/>
    </row>
    <row r="62" spans="2:4" x14ac:dyDescent="0.25">
      <c r="B62" s="118"/>
      <c r="C62" s="116" t="s">
        <v>164</v>
      </c>
      <c r="D62" s="117"/>
    </row>
    <row r="63" spans="2:4" x14ac:dyDescent="0.25">
      <c r="B63" s="118"/>
      <c r="C63" s="116" t="s">
        <v>165</v>
      </c>
      <c r="D63" s="117"/>
    </row>
    <row r="64" spans="2:4" x14ac:dyDescent="0.25">
      <c r="B64" s="118"/>
      <c r="C64" s="116" t="s">
        <v>166</v>
      </c>
      <c r="D64" s="117"/>
    </row>
    <row r="65" spans="2:4" x14ac:dyDescent="0.25">
      <c r="B65" s="115">
        <v>1.1200000000000001</v>
      </c>
      <c r="C65" s="116" t="s">
        <v>162</v>
      </c>
      <c r="D65" s="117"/>
    </row>
    <row r="66" spans="2:4" x14ac:dyDescent="0.25">
      <c r="B66" s="118"/>
      <c r="C66" s="116" t="s">
        <v>163</v>
      </c>
      <c r="D66" s="117"/>
    </row>
    <row r="67" spans="2:4" x14ac:dyDescent="0.25">
      <c r="B67" s="118"/>
      <c r="C67" s="116" t="s">
        <v>164</v>
      </c>
      <c r="D67" s="117"/>
    </row>
    <row r="68" spans="2:4" x14ac:dyDescent="0.25">
      <c r="B68" s="118"/>
      <c r="C68" s="116" t="s">
        <v>165</v>
      </c>
      <c r="D68" s="117"/>
    </row>
    <row r="69" spans="2:4" x14ac:dyDescent="0.25">
      <c r="B69" s="118"/>
      <c r="C69" s="116" t="s">
        <v>166</v>
      </c>
      <c r="D69" s="117"/>
    </row>
    <row r="70" spans="2:4" x14ac:dyDescent="0.25">
      <c r="B70" s="112" t="s">
        <v>117</v>
      </c>
      <c r="C70" s="119"/>
      <c r="D70" s="120"/>
    </row>
    <row r="71" spans="2:4" x14ac:dyDescent="0.25">
      <c r="B71" s="115">
        <v>1.1299999999999999</v>
      </c>
      <c r="C71" s="116" t="s">
        <v>162</v>
      </c>
      <c r="D71" s="117"/>
    </row>
    <row r="72" spans="2:4" x14ac:dyDescent="0.25">
      <c r="B72" s="118"/>
      <c r="C72" s="116" t="s">
        <v>163</v>
      </c>
      <c r="D72" s="117"/>
    </row>
    <row r="73" spans="2:4" x14ac:dyDescent="0.25">
      <c r="B73" s="118"/>
      <c r="C73" s="116" t="s">
        <v>164</v>
      </c>
      <c r="D73" s="117"/>
    </row>
    <row r="74" spans="2:4" x14ac:dyDescent="0.25">
      <c r="B74" s="118"/>
      <c r="C74" s="116" t="s">
        <v>165</v>
      </c>
      <c r="D74" s="117"/>
    </row>
    <row r="75" spans="2:4" x14ac:dyDescent="0.25">
      <c r="B75" s="118"/>
      <c r="C75" s="116" t="s">
        <v>166</v>
      </c>
      <c r="D75" s="117"/>
    </row>
    <row r="76" spans="2:4" x14ac:dyDescent="0.25">
      <c r="B76" s="115">
        <v>1.1399999999999999</v>
      </c>
      <c r="C76" s="116" t="s">
        <v>162</v>
      </c>
      <c r="D76" s="117"/>
    </row>
    <row r="77" spans="2:4" x14ac:dyDescent="0.25">
      <c r="B77" s="118"/>
      <c r="C77" s="116" t="s">
        <v>163</v>
      </c>
      <c r="D77" s="117"/>
    </row>
    <row r="78" spans="2:4" x14ac:dyDescent="0.25">
      <c r="B78" s="118"/>
      <c r="C78" s="116" t="s">
        <v>164</v>
      </c>
      <c r="D78" s="117"/>
    </row>
    <row r="79" spans="2:4" x14ac:dyDescent="0.25">
      <c r="B79" s="118"/>
      <c r="C79" s="116" t="s">
        <v>165</v>
      </c>
      <c r="D79" s="117"/>
    </row>
    <row r="80" spans="2:4" x14ac:dyDescent="0.25">
      <c r="B80" s="118"/>
      <c r="C80" s="116" t="s">
        <v>166</v>
      </c>
      <c r="D80" s="117"/>
    </row>
    <row r="81" spans="2:4" x14ac:dyDescent="0.25">
      <c r="B81" s="112" t="s">
        <v>128</v>
      </c>
      <c r="C81" s="119"/>
      <c r="D81" s="120"/>
    </row>
    <row r="82" spans="2:4" x14ac:dyDescent="0.25">
      <c r="B82" s="115">
        <v>1.1499999999999999</v>
      </c>
      <c r="C82" s="116" t="s">
        <v>162</v>
      </c>
      <c r="D82" s="117"/>
    </row>
    <row r="83" spans="2:4" x14ac:dyDescent="0.25">
      <c r="B83" s="118"/>
      <c r="C83" s="116" t="s">
        <v>163</v>
      </c>
      <c r="D83" s="117"/>
    </row>
    <row r="84" spans="2:4" x14ac:dyDescent="0.25">
      <c r="B84" s="118"/>
      <c r="C84" s="116" t="s">
        <v>164</v>
      </c>
      <c r="D84" s="117"/>
    </row>
    <row r="85" spans="2:4" x14ac:dyDescent="0.25">
      <c r="B85" s="118"/>
      <c r="C85" s="116" t="s">
        <v>165</v>
      </c>
      <c r="D85" s="117"/>
    </row>
    <row r="86" spans="2:4" x14ac:dyDescent="0.25">
      <c r="B86" s="118"/>
      <c r="C86" s="116" t="s">
        <v>166</v>
      </c>
      <c r="D86" s="117"/>
    </row>
    <row r="87" spans="2:4" x14ac:dyDescent="0.25">
      <c r="B87" s="112" t="s">
        <v>134</v>
      </c>
      <c r="C87" s="119"/>
      <c r="D87" s="120"/>
    </row>
    <row r="88" spans="2:4" x14ac:dyDescent="0.25">
      <c r="B88" s="115">
        <v>1.1599999999999999</v>
      </c>
      <c r="C88" s="116" t="s">
        <v>162</v>
      </c>
      <c r="D88" s="117"/>
    </row>
    <row r="89" spans="2:4" x14ac:dyDescent="0.25">
      <c r="B89" s="118"/>
      <c r="C89" s="116" t="s">
        <v>163</v>
      </c>
      <c r="D89" s="117"/>
    </row>
    <row r="90" spans="2:4" x14ac:dyDescent="0.25">
      <c r="B90" s="118"/>
      <c r="C90" s="116" t="s">
        <v>164</v>
      </c>
      <c r="D90" s="117"/>
    </row>
    <row r="91" spans="2:4" x14ac:dyDescent="0.25">
      <c r="B91" s="118"/>
      <c r="C91" s="116" t="s">
        <v>165</v>
      </c>
      <c r="D91" s="117"/>
    </row>
    <row r="92" spans="2:4" x14ac:dyDescent="0.25">
      <c r="B92" s="118"/>
      <c r="C92" s="116" t="s">
        <v>166</v>
      </c>
      <c r="D92" s="117"/>
    </row>
    <row r="93" spans="2:4" x14ac:dyDescent="0.25">
      <c r="B93" s="109" t="s">
        <v>140</v>
      </c>
      <c r="C93" s="121"/>
      <c r="D93" s="122"/>
    </row>
    <row r="94" spans="2:4" x14ac:dyDescent="0.25">
      <c r="B94" s="112" t="s">
        <v>141</v>
      </c>
      <c r="C94" s="119"/>
      <c r="D94" s="120"/>
    </row>
    <row r="95" spans="2:4" x14ac:dyDescent="0.25">
      <c r="B95" s="123">
        <v>1.2</v>
      </c>
      <c r="C95" s="116" t="s">
        <v>162</v>
      </c>
      <c r="D95" s="117"/>
    </row>
    <row r="96" spans="2:4" x14ac:dyDescent="0.25">
      <c r="B96" s="118"/>
      <c r="C96" s="116" t="s">
        <v>163</v>
      </c>
      <c r="D96" s="117"/>
    </row>
    <row r="97" spans="2:4" x14ac:dyDescent="0.25">
      <c r="B97" s="118"/>
      <c r="C97" s="116" t="s">
        <v>164</v>
      </c>
      <c r="D97" s="117"/>
    </row>
    <row r="98" spans="2:4" x14ac:dyDescent="0.25">
      <c r="B98" s="118"/>
      <c r="C98" s="116" t="s">
        <v>165</v>
      </c>
      <c r="D98" s="117"/>
    </row>
    <row r="99" spans="2:4" x14ac:dyDescent="0.25">
      <c r="B99" s="118"/>
      <c r="C99" s="116" t="s">
        <v>166</v>
      </c>
      <c r="D99" s="117"/>
    </row>
    <row r="100" spans="2:4" x14ac:dyDescent="0.25">
      <c r="B100" s="109" t="s">
        <v>147</v>
      </c>
      <c r="C100" s="121"/>
      <c r="D100" s="122"/>
    </row>
    <row r="101" spans="2:4" x14ac:dyDescent="0.25">
      <c r="B101" s="112" t="s">
        <v>148</v>
      </c>
      <c r="C101" s="119"/>
      <c r="D101" s="120"/>
    </row>
    <row r="102" spans="2:4" x14ac:dyDescent="0.25">
      <c r="B102" s="115">
        <v>1.29</v>
      </c>
      <c r="C102" s="116" t="s">
        <v>162</v>
      </c>
      <c r="D102" s="117"/>
    </row>
    <row r="103" spans="2:4" x14ac:dyDescent="0.25">
      <c r="B103" s="118"/>
      <c r="C103" s="116" t="s">
        <v>163</v>
      </c>
      <c r="D103" s="117"/>
    </row>
    <row r="104" spans="2:4" x14ac:dyDescent="0.25">
      <c r="B104" s="118"/>
      <c r="C104" s="116" t="s">
        <v>164</v>
      </c>
      <c r="D104" s="117"/>
    </row>
    <row r="105" spans="2:4" x14ac:dyDescent="0.25">
      <c r="B105" s="118"/>
      <c r="C105" s="116" t="s">
        <v>165</v>
      </c>
      <c r="D105" s="117"/>
    </row>
    <row r="106" spans="2:4" x14ac:dyDescent="0.25">
      <c r="B106" s="118"/>
      <c r="C106" s="116" t="s">
        <v>166</v>
      </c>
      <c r="D106" s="117"/>
    </row>
    <row r="107" spans="2:4" x14ac:dyDescent="0.25">
      <c r="B107" s="115">
        <v>1.33</v>
      </c>
      <c r="C107" s="116" t="s">
        <v>162</v>
      </c>
      <c r="D107" s="117"/>
    </row>
    <row r="108" spans="2:4" x14ac:dyDescent="0.25">
      <c r="B108" s="118"/>
      <c r="C108" s="116" t="s">
        <v>163</v>
      </c>
      <c r="D108" s="117"/>
    </row>
    <row r="109" spans="2:4" x14ac:dyDescent="0.25">
      <c r="B109" s="118"/>
      <c r="C109" s="116" t="s">
        <v>164</v>
      </c>
      <c r="D109" s="117"/>
    </row>
    <row r="110" spans="2:4" x14ac:dyDescent="0.25">
      <c r="B110" s="118"/>
      <c r="C110" s="116" t="s">
        <v>165</v>
      </c>
      <c r="D110" s="117"/>
    </row>
    <row r="111" spans="2:4" x14ac:dyDescent="0.25">
      <c r="B111" s="118"/>
      <c r="C111" s="116" t="s">
        <v>166</v>
      </c>
      <c r="D111" s="117"/>
    </row>
  </sheetData>
  <autoFilter ref="B5:D111" xr:uid="{00000000-0009-0000-0000-000002000000}"/>
  <hyperlinks>
    <hyperlink ref="B8" location="Governance!A1.01" display="Governance!A1.01" xr:uid="{00000000-0004-0000-0200-000000000000}"/>
    <hyperlink ref="B14" location="Governance!A1.03" display="Governance!A1.03" xr:uid="{00000000-0004-0000-0200-000002000000}"/>
    <hyperlink ref="B19" location="Governance!A1.04" display="Governance!A1.04" xr:uid="{00000000-0004-0000-0200-000003000000}"/>
    <hyperlink ref="B24" location="Governance!A1.05" display="Governance!A1.05" xr:uid="{00000000-0004-0000-0200-000004000000}"/>
    <hyperlink ref="B30" location="Governance!A1.06" display="Governance!A1.06" xr:uid="{00000000-0004-0000-0200-000005000000}"/>
    <hyperlink ref="B54" location="Governance!A1.10" display="Governance!A1.10" xr:uid="{00000000-0004-0000-0200-000009000000}"/>
    <hyperlink ref="B60" location="Governance!A1.11" display="Governance!A1.11" xr:uid="{00000000-0004-0000-0200-00000A000000}"/>
    <hyperlink ref="B65" location="Governance!A1.12" display="Governance!A1.12" xr:uid="{00000000-0004-0000-0200-00000B000000}"/>
    <hyperlink ref="B71" location="Governance!A1.13" display="Governance!A1.13" xr:uid="{00000000-0004-0000-0200-00000C000000}"/>
    <hyperlink ref="B76" location="Governance!A1.14" display="Governance!A1.14" xr:uid="{00000000-0004-0000-0200-00000D000000}"/>
    <hyperlink ref="B82" location="Governance!A1.15" display="Governance!A1.15" xr:uid="{00000000-0004-0000-0200-00000E000000}"/>
    <hyperlink ref="B88" location="Governance!A1.16" display="Governance!A1.16" xr:uid="{00000000-0004-0000-0200-00000F000000}"/>
    <hyperlink ref="B95" location="Governance!A1.20" display="Governance!A1.20" xr:uid="{00000000-0004-0000-0200-000013000000}"/>
    <hyperlink ref="B102" location="Governance!A1.29" display="Governance!A1.29" xr:uid="{00000000-0004-0000-0200-00001C000000}"/>
    <hyperlink ref="B107" location="Governance!A1.33" display="Governance!A1.33" xr:uid="{00000000-0004-0000-0200-000020000000}"/>
    <hyperlink ref="B100" location="Governance!A1.31" display="Governance!A1.31" xr:uid="{00000000-0004-0000-0200-00001E000000}"/>
    <hyperlink ref="B98" location="Governance!A1.21" display="Governance!A1.21" xr:uid="{00000000-0004-0000-0200-000014000000}"/>
    <hyperlink ref="B43" location="Governance!A1.08" display="Governance!A1.08" xr:uid="{00000000-0004-0000-0200-000008000000}"/>
    <hyperlink ref="B42" location="Governance!A1.07" display="Governance!A1.07" xr:uid="{00000000-0004-0000-0200-000006000000}"/>
  </hyperlinks>
  <pageMargins left="0.23622047244094491" right="0.23622047244094491" top="0.74803149606299213" bottom="0.74803149606299213" header="0.31496062992125984" footer="0.31496062992125984"/>
  <pageSetup paperSize="9" pageOrder="overThenDown" orientation="portrait" r:id="rId1"/>
  <headerFooter>
    <oddFooter>&amp;L&amp;8&amp;A&amp;R&amp;8Page &amp;P of &amp;N | &amp;D |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B3C8E3"/>
    <pageSetUpPr fitToPage="1"/>
  </sheetPr>
  <dimension ref="A1:AC107"/>
  <sheetViews>
    <sheetView showGridLines="0" workbookViewId="0">
      <pane ySplit="5" topLeftCell="A48" activePane="bottomLeft" state="frozen"/>
      <selection activeCell="C4" sqref="C4"/>
      <selection pane="bottomLeft" activeCell="B8" sqref="B8"/>
    </sheetView>
  </sheetViews>
  <sheetFormatPr defaultColWidth="0" defaultRowHeight="13" x14ac:dyDescent="0.25"/>
  <cols>
    <col min="1" max="1" width="1.7265625" style="11" customWidth="1"/>
    <col min="2" max="2" width="6.7265625" style="11" customWidth="1"/>
    <col min="3" max="3" width="80.7265625" style="11" customWidth="1"/>
    <col min="4" max="4" width="17.7265625" style="11" customWidth="1"/>
    <col min="5" max="5" width="10.7265625" style="11" customWidth="1"/>
    <col min="6" max="6" width="11.81640625" style="11" bestFit="1" customWidth="1"/>
    <col min="7" max="7" width="1.7265625" style="11" customWidth="1"/>
    <col min="8" max="27" width="9.1796875" style="11" hidden="1" customWidth="1"/>
    <col min="28" max="28" width="10.1796875" style="11" hidden="1" customWidth="1"/>
    <col min="29" max="16384" width="9.1796875" style="11" hidden="1"/>
  </cols>
  <sheetData>
    <row r="1" spans="2:29" x14ac:dyDescent="0.25">
      <c r="B1" s="78" t="s">
        <v>167</v>
      </c>
      <c r="AA1" s="11" t="s">
        <v>37</v>
      </c>
      <c r="AB1" s="11" t="s">
        <v>38</v>
      </c>
      <c r="AC1" s="11" t="s">
        <v>39</v>
      </c>
    </row>
    <row r="2" spans="2:29" x14ac:dyDescent="0.25">
      <c r="AB2" s="124"/>
    </row>
    <row r="3" spans="2:29" ht="26" x14ac:dyDescent="0.25">
      <c r="B3" s="104" t="s">
        <v>36</v>
      </c>
      <c r="C3" s="16"/>
      <c r="D3" s="16"/>
      <c r="AB3" s="124"/>
    </row>
    <row r="4" spans="2:29" x14ac:dyDescent="0.25">
      <c r="B4" s="16"/>
      <c r="C4" s="16"/>
      <c r="D4" s="16"/>
    </row>
    <row r="5" spans="2:29" ht="26" x14ac:dyDescent="0.25">
      <c r="B5" s="125" t="s">
        <v>40</v>
      </c>
      <c r="C5" s="126" t="s">
        <v>47</v>
      </c>
      <c r="D5" s="127" t="s">
        <v>48</v>
      </c>
      <c r="E5" s="128" t="s">
        <v>168</v>
      </c>
      <c r="F5" s="129" t="s">
        <v>50</v>
      </c>
    </row>
    <row r="6" spans="2:29" x14ac:dyDescent="0.25">
      <c r="B6" s="109" t="s">
        <v>52</v>
      </c>
      <c r="C6" s="110"/>
      <c r="D6" s="130"/>
      <c r="E6" s="130"/>
      <c r="F6" s="131"/>
    </row>
    <row r="7" spans="2:29" x14ac:dyDescent="0.25">
      <c r="B7" s="112" t="s">
        <v>52</v>
      </c>
      <c r="C7" s="113"/>
      <c r="D7" s="132"/>
      <c r="E7" s="132"/>
      <c r="F7" s="133"/>
    </row>
    <row r="8" spans="2:29" x14ac:dyDescent="0.25">
      <c r="B8" s="115">
        <v>1.1000000000000001</v>
      </c>
      <c r="C8" s="116" t="s">
        <v>169</v>
      </c>
      <c r="D8" s="134"/>
      <c r="E8" s="135"/>
      <c r="F8" s="136"/>
    </row>
    <row r="9" spans="2:29" x14ac:dyDescent="0.25">
      <c r="B9" s="118"/>
      <c r="C9" s="116" t="s">
        <v>170</v>
      </c>
      <c r="D9" s="134"/>
      <c r="E9" s="135"/>
      <c r="F9" s="136"/>
    </row>
    <row r="10" spans="2:29" x14ac:dyDescent="0.25">
      <c r="B10" s="118"/>
      <c r="C10" s="116" t="s">
        <v>171</v>
      </c>
      <c r="D10" s="134"/>
      <c r="E10" s="135"/>
      <c r="F10" s="136"/>
    </row>
    <row r="11" spans="2:29" x14ac:dyDescent="0.25">
      <c r="B11" s="118"/>
      <c r="C11" s="116" t="s">
        <v>172</v>
      </c>
      <c r="D11" s="134"/>
      <c r="E11" s="135"/>
      <c r="F11" s="136"/>
    </row>
    <row r="12" spans="2:29" x14ac:dyDescent="0.25">
      <c r="B12" s="118"/>
      <c r="C12" s="116" t="s">
        <v>173</v>
      </c>
      <c r="D12" s="134"/>
      <c r="E12" s="135"/>
      <c r="F12" s="136"/>
    </row>
    <row r="13" spans="2:29" x14ac:dyDescent="0.25">
      <c r="B13" s="112" t="s">
        <v>59</v>
      </c>
      <c r="C13" s="119"/>
      <c r="D13" s="132"/>
      <c r="E13" s="132"/>
      <c r="F13" s="133"/>
    </row>
    <row r="14" spans="2:29" x14ac:dyDescent="0.25">
      <c r="B14" s="115">
        <v>1.3</v>
      </c>
      <c r="C14" s="116" t="s">
        <v>169</v>
      </c>
      <c r="D14" s="134"/>
      <c r="E14" s="135"/>
      <c r="F14" s="136"/>
    </row>
    <row r="15" spans="2:29" x14ac:dyDescent="0.25">
      <c r="B15" s="118"/>
      <c r="C15" s="116" t="s">
        <v>170</v>
      </c>
      <c r="D15" s="134"/>
      <c r="E15" s="135"/>
      <c r="F15" s="136"/>
    </row>
    <row r="16" spans="2:29" x14ac:dyDescent="0.25">
      <c r="B16" s="118"/>
      <c r="C16" s="116" t="s">
        <v>171</v>
      </c>
      <c r="D16" s="134"/>
      <c r="E16" s="135"/>
      <c r="F16" s="136"/>
    </row>
    <row r="17" spans="2:6" x14ac:dyDescent="0.25">
      <c r="B17" s="118"/>
      <c r="C17" s="116" t="s">
        <v>172</v>
      </c>
      <c r="D17" s="134"/>
      <c r="E17" s="135"/>
      <c r="F17" s="136"/>
    </row>
    <row r="18" spans="2:6" x14ac:dyDescent="0.25">
      <c r="B18" s="118"/>
      <c r="C18" s="116" t="s">
        <v>173</v>
      </c>
      <c r="D18" s="134"/>
      <c r="E18" s="135"/>
      <c r="F18" s="136"/>
    </row>
    <row r="19" spans="2:6" x14ac:dyDescent="0.25">
      <c r="B19" s="115">
        <v>1.4</v>
      </c>
      <c r="C19" s="116" t="s">
        <v>169</v>
      </c>
      <c r="D19" s="134"/>
      <c r="E19" s="135"/>
      <c r="F19" s="136"/>
    </row>
    <row r="20" spans="2:6" x14ac:dyDescent="0.25">
      <c r="B20" s="118"/>
      <c r="C20" s="116" t="s">
        <v>170</v>
      </c>
      <c r="D20" s="134"/>
      <c r="E20" s="135"/>
      <c r="F20" s="136"/>
    </row>
    <row r="21" spans="2:6" x14ac:dyDescent="0.25">
      <c r="B21" s="118"/>
      <c r="C21" s="116" t="s">
        <v>171</v>
      </c>
      <c r="D21" s="134"/>
      <c r="E21" s="135"/>
      <c r="F21" s="136"/>
    </row>
    <row r="22" spans="2:6" x14ac:dyDescent="0.25">
      <c r="B22" s="118"/>
      <c r="C22" s="116" t="s">
        <v>172</v>
      </c>
      <c r="D22" s="134"/>
      <c r="E22" s="135"/>
      <c r="F22" s="136"/>
    </row>
    <row r="23" spans="2:6" x14ac:dyDescent="0.25">
      <c r="B23" s="118"/>
      <c r="C23" s="116" t="s">
        <v>173</v>
      </c>
      <c r="D23" s="134"/>
      <c r="E23" s="135"/>
      <c r="F23" s="136"/>
    </row>
    <row r="24" spans="2:6" x14ac:dyDescent="0.25">
      <c r="B24" s="115">
        <v>1.5</v>
      </c>
      <c r="C24" s="116" t="s">
        <v>169</v>
      </c>
      <c r="D24" s="134"/>
      <c r="E24" s="135"/>
      <c r="F24" s="136"/>
    </row>
    <row r="25" spans="2:6" x14ac:dyDescent="0.25">
      <c r="B25" s="118"/>
      <c r="C25" s="116" t="s">
        <v>170</v>
      </c>
      <c r="D25" s="134"/>
      <c r="E25" s="135"/>
      <c r="F25" s="136"/>
    </row>
    <row r="26" spans="2:6" x14ac:dyDescent="0.25">
      <c r="B26" s="118"/>
      <c r="C26" s="116" t="s">
        <v>171</v>
      </c>
      <c r="D26" s="134"/>
      <c r="E26" s="135"/>
      <c r="F26" s="136"/>
    </row>
    <row r="27" spans="2:6" x14ac:dyDescent="0.25">
      <c r="B27" s="118"/>
      <c r="C27" s="116" t="s">
        <v>172</v>
      </c>
      <c r="D27" s="134"/>
      <c r="E27" s="135"/>
      <c r="F27" s="136"/>
    </row>
    <row r="28" spans="2:6" x14ac:dyDescent="0.25">
      <c r="B28" s="118"/>
      <c r="C28" s="116" t="s">
        <v>173</v>
      </c>
      <c r="D28" s="134"/>
      <c r="E28" s="135"/>
      <c r="F28" s="136"/>
    </row>
    <row r="29" spans="2:6" x14ac:dyDescent="0.25">
      <c r="B29" s="112" t="s">
        <v>76</v>
      </c>
      <c r="C29" s="119"/>
      <c r="D29" s="132"/>
      <c r="E29" s="132"/>
      <c r="F29" s="133"/>
    </row>
    <row r="30" spans="2:6" x14ac:dyDescent="0.25">
      <c r="B30" s="115">
        <v>1.6</v>
      </c>
      <c r="C30" s="116" t="s">
        <v>169</v>
      </c>
      <c r="D30" s="134"/>
      <c r="E30" s="135"/>
      <c r="F30" s="136"/>
    </row>
    <row r="31" spans="2:6" x14ac:dyDescent="0.25">
      <c r="B31" s="118"/>
      <c r="C31" s="116" t="s">
        <v>170</v>
      </c>
      <c r="D31" s="134"/>
      <c r="E31" s="135"/>
      <c r="F31" s="136"/>
    </row>
    <row r="32" spans="2:6" x14ac:dyDescent="0.25">
      <c r="B32" s="118"/>
      <c r="C32" s="116" t="s">
        <v>171</v>
      </c>
      <c r="D32" s="134"/>
      <c r="E32" s="135"/>
      <c r="F32" s="136"/>
    </row>
    <row r="33" spans="2:6" x14ac:dyDescent="0.25">
      <c r="B33" s="118"/>
      <c r="C33" s="116" t="s">
        <v>172</v>
      </c>
      <c r="D33" s="134"/>
      <c r="E33" s="135"/>
      <c r="F33" s="136"/>
    </row>
    <row r="34" spans="2:6" x14ac:dyDescent="0.25">
      <c r="B34" s="118"/>
      <c r="C34" s="116" t="s">
        <v>173</v>
      </c>
      <c r="D34" s="134"/>
      <c r="E34" s="135"/>
      <c r="F34" s="136"/>
    </row>
    <row r="35" spans="2:6" x14ac:dyDescent="0.25">
      <c r="B35" s="109" t="s">
        <v>82</v>
      </c>
      <c r="C35" s="121"/>
      <c r="D35" s="137"/>
      <c r="E35" s="137"/>
      <c r="F35" s="138"/>
    </row>
    <row r="36" spans="2:6" x14ac:dyDescent="0.25">
      <c r="B36" s="112" t="s">
        <v>83</v>
      </c>
      <c r="C36" s="119"/>
      <c r="D36" s="132"/>
      <c r="E36" s="132"/>
      <c r="F36" s="133"/>
    </row>
    <row r="37" spans="2:6" x14ac:dyDescent="0.25">
      <c r="B37" s="115">
        <v>1.7</v>
      </c>
      <c r="C37" s="116" t="s">
        <v>169</v>
      </c>
      <c r="D37" s="134"/>
      <c r="E37" s="135"/>
      <c r="F37" s="136"/>
    </row>
    <row r="38" spans="2:6" x14ac:dyDescent="0.25">
      <c r="B38" s="118"/>
      <c r="C38" s="116" t="s">
        <v>170</v>
      </c>
      <c r="D38" s="134"/>
      <c r="E38" s="135"/>
      <c r="F38" s="136"/>
    </row>
    <row r="39" spans="2:6" x14ac:dyDescent="0.25">
      <c r="B39" s="118"/>
      <c r="C39" s="116" t="s">
        <v>171</v>
      </c>
      <c r="D39" s="134"/>
      <c r="E39" s="135"/>
      <c r="F39" s="136"/>
    </row>
    <row r="40" spans="2:6" x14ac:dyDescent="0.25">
      <c r="B40" s="118"/>
      <c r="C40" s="116" t="s">
        <v>172</v>
      </c>
      <c r="D40" s="134"/>
      <c r="E40" s="135"/>
      <c r="F40" s="136"/>
    </row>
    <row r="41" spans="2:6" x14ac:dyDescent="0.25">
      <c r="B41" s="118"/>
      <c r="C41" s="116" t="s">
        <v>173</v>
      </c>
      <c r="D41" s="134"/>
      <c r="E41" s="135"/>
      <c r="F41" s="136"/>
    </row>
    <row r="42" spans="2:6" x14ac:dyDescent="0.25">
      <c r="B42" s="112" t="s">
        <v>89</v>
      </c>
      <c r="C42" s="119"/>
      <c r="D42" s="132"/>
      <c r="E42" s="132"/>
      <c r="F42" s="133"/>
    </row>
    <row r="43" spans="2:6" x14ac:dyDescent="0.25">
      <c r="B43" s="115">
        <v>1.8</v>
      </c>
      <c r="C43" s="116" t="s">
        <v>169</v>
      </c>
      <c r="D43" s="134"/>
      <c r="E43" s="135"/>
      <c r="F43" s="136"/>
    </row>
    <row r="44" spans="2:6" x14ac:dyDescent="0.25">
      <c r="B44" s="118"/>
      <c r="C44" s="116" t="s">
        <v>170</v>
      </c>
      <c r="D44" s="134"/>
      <c r="E44" s="135"/>
      <c r="F44" s="136"/>
    </row>
    <row r="45" spans="2:6" x14ac:dyDescent="0.25">
      <c r="B45" s="118"/>
      <c r="C45" s="116" t="s">
        <v>171</v>
      </c>
      <c r="D45" s="134"/>
      <c r="E45" s="135"/>
      <c r="F45" s="136"/>
    </row>
    <row r="46" spans="2:6" x14ac:dyDescent="0.25">
      <c r="B46" s="118"/>
      <c r="C46" s="116" t="s">
        <v>172</v>
      </c>
      <c r="D46" s="134"/>
      <c r="E46" s="135"/>
      <c r="F46" s="136"/>
    </row>
    <row r="47" spans="2:6" x14ac:dyDescent="0.25">
      <c r="B47" s="118"/>
      <c r="C47" s="116" t="s">
        <v>173</v>
      </c>
      <c r="D47" s="134"/>
      <c r="E47" s="135"/>
      <c r="F47" s="136"/>
    </row>
    <row r="48" spans="2:6" x14ac:dyDescent="0.25">
      <c r="B48" s="115">
        <v>1.9</v>
      </c>
      <c r="C48" s="116" t="s">
        <v>169</v>
      </c>
      <c r="D48" s="134"/>
      <c r="E48" s="135"/>
      <c r="F48" s="136"/>
    </row>
    <row r="49" spans="2:6" x14ac:dyDescent="0.25">
      <c r="B49" s="118"/>
      <c r="C49" s="116" t="s">
        <v>170</v>
      </c>
      <c r="D49" s="134"/>
      <c r="E49" s="135"/>
      <c r="F49" s="136"/>
    </row>
    <row r="50" spans="2:6" x14ac:dyDescent="0.25">
      <c r="B50" s="118"/>
      <c r="C50" s="116" t="s">
        <v>171</v>
      </c>
      <c r="D50" s="134"/>
      <c r="E50" s="135"/>
      <c r="F50" s="136"/>
    </row>
    <row r="51" spans="2:6" x14ac:dyDescent="0.25">
      <c r="B51" s="118"/>
      <c r="C51" s="116" t="s">
        <v>172</v>
      </c>
      <c r="D51" s="134"/>
      <c r="E51" s="135"/>
      <c r="F51" s="136"/>
    </row>
    <row r="52" spans="2:6" x14ac:dyDescent="0.25">
      <c r="B52" s="118"/>
      <c r="C52" s="116" t="s">
        <v>173</v>
      </c>
      <c r="D52" s="134"/>
      <c r="E52" s="135"/>
      <c r="F52" s="136"/>
    </row>
    <row r="53" spans="2:6" x14ac:dyDescent="0.25">
      <c r="B53" s="112" t="s">
        <v>100</v>
      </c>
      <c r="C53" s="119"/>
      <c r="D53" s="132"/>
      <c r="E53" s="132"/>
      <c r="F53" s="133"/>
    </row>
    <row r="54" spans="2:6" x14ac:dyDescent="0.25">
      <c r="B54" s="123">
        <v>1.1000000000000001</v>
      </c>
      <c r="C54" s="116" t="s">
        <v>169</v>
      </c>
      <c r="D54" s="134"/>
      <c r="E54" s="135"/>
      <c r="F54" s="136"/>
    </row>
    <row r="55" spans="2:6" x14ac:dyDescent="0.25">
      <c r="B55" s="118"/>
      <c r="C55" s="116" t="s">
        <v>170</v>
      </c>
      <c r="D55" s="134"/>
      <c r="E55" s="135"/>
      <c r="F55" s="136"/>
    </row>
    <row r="56" spans="2:6" x14ac:dyDescent="0.25">
      <c r="B56" s="118"/>
      <c r="C56" s="116" t="s">
        <v>171</v>
      </c>
      <c r="D56" s="134"/>
      <c r="E56" s="135"/>
      <c r="F56" s="136"/>
    </row>
    <row r="57" spans="2:6" x14ac:dyDescent="0.25">
      <c r="B57" s="118"/>
      <c r="C57" s="116" t="s">
        <v>172</v>
      </c>
      <c r="D57" s="134"/>
      <c r="E57" s="135"/>
      <c r="F57" s="136"/>
    </row>
    <row r="58" spans="2:6" x14ac:dyDescent="0.25">
      <c r="B58" s="118"/>
      <c r="C58" s="116" t="s">
        <v>173</v>
      </c>
      <c r="D58" s="134"/>
      <c r="E58" s="135"/>
      <c r="F58" s="136"/>
    </row>
    <row r="59" spans="2:6" x14ac:dyDescent="0.25">
      <c r="B59" s="112" t="s">
        <v>106</v>
      </c>
      <c r="C59" s="119"/>
      <c r="D59" s="132"/>
      <c r="E59" s="132"/>
      <c r="F59" s="133"/>
    </row>
    <row r="60" spans="2:6" x14ac:dyDescent="0.25">
      <c r="B60" s="115">
        <v>1.1100000000000001</v>
      </c>
      <c r="C60" s="116" t="s">
        <v>169</v>
      </c>
      <c r="D60" s="134"/>
      <c r="E60" s="135"/>
      <c r="F60" s="136"/>
    </row>
    <row r="61" spans="2:6" x14ac:dyDescent="0.25">
      <c r="B61" s="118"/>
      <c r="C61" s="116" t="s">
        <v>170</v>
      </c>
      <c r="D61" s="134"/>
      <c r="E61" s="135"/>
      <c r="F61" s="136"/>
    </row>
    <row r="62" spans="2:6" x14ac:dyDescent="0.25">
      <c r="B62" s="118"/>
      <c r="C62" s="116" t="s">
        <v>171</v>
      </c>
      <c r="D62" s="134"/>
      <c r="E62" s="135"/>
      <c r="F62" s="136"/>
    </row>
    <row r="63" spans="2:6" x14ac:dyDescent="0.25">
      <c r="B63" s="118"/>
      <c r="C63" s="116" t="s">
        <v>172</v>
      </c>
      <c r="D63" s="134"/>
      <c r="E63" s="135"/>
      <c r="F63" s="136"/>
    </row>
    <row r="64" spans="2:6" x14ac:dyDescent="0.25">
      <c r="B64" s="118"/>
      <c r="C64" s="116" t="s">
        <v>173</v>
      </c>
      <c r="D64" s="134"/>
      <c r="E64" s="135"/>
      <c r="F64" s="136"/>
    </row>
    <row r="65" spans="2:6" x14ac:dyDescent="0.25">
      <c r="B65" s="115">
        <v>1.1200000000000001</v>
      </c>
      <c r="C65" s="116" t="s">
        <v>169</v>
      </c>
      <c r="D65" s="134"/>
      <c r="E65" s="135"/>
      <c r="F65" s="136"/>
    </row>
    <row r="66" spans="2:6" x14ac:dyDescent="0.25">
      <c r="B66" s="118"/>
      <c r="C66" s="116" t="s">
        <v>170</v>
      </c>
      <c r="D66" s="134"/>
      <c r="E66" s="135"/>
      <c r="F66" s="136"/>
    </row>
    <row r="67" spans="2:6" x14ac:dyDescent="0.25">
      <c r="B67" s="118"/>
      <c r="C67" s="116" t="s">
        <v>171</v>
      </c>
      <c r="D67" s="134"/>
      <c r="E67" s="135"/>
      <c r="F67" s="136"/>
    </row>
    <row r="68" spans="2:6" x14ac:dyDescent="0.25">
      <c r="B68" s="118"/>
      <c r="C68" s="116" t="s">
        <v>172</v>
      </c>
      <c r="D68" s="134"/>
      <c r="E68" s="135"/>
      <c r="F68" s="136"/>
    </row>
    <row r="69" spans="2:6" x14ac:dyDescent="0.25">
      <c r="B69" s="118"/>
      <c r="C69" s="116" t="s">
        <v>173</v>
      </c>
      <c r="D69" s="134"/>
      <c r="E69" s="135"/>
      <c r="F69" s="136"/>
    </row>
    <row r="70" spans="2:6" x14ac:dyDescent="0.25">
      <c r="B70" s="112" t="s">
        <v>117</v>
      </c>
      <c r="C70" s="119"/>
      <c r="D70" s="132"/>
      <c r="E70" s="132"/>
      <c r="F70" s="133"/>
    </row>
    <row r="71" spans="2:6" x14ac:dyDescent="0.25">
      <c r="B71" s="115">
        <v>1.1299999999999999</v>
      </c>
      <c r="C71" s="116" t="s">
        <v>169</v>
      </c>
      <c r="D71" s="134"/>
      <c r="E71" s="135"/>
      <c r="F71" s="136"/>
    </row>
    <row r="72" spans="2:6" x14ac:dyDescent="0.25">
      <c r="B72" s="118"/>
      <c r="C72" s="116" t="s">
        <v>170</v>
      </c>
      <c r="D72" s="134"/>
      <c r="E72" s="135"/>
      <c r="F72" s="136"/>
    </row>
    <row r="73" spans="2:6" x14ac:dyDescent="0.25">
      <c r="B73" s="118"/>
      <c r="C73" s="116" t="s">
        <v>171</v>
      </c>
      <c r="D73" s="134"/>
      <c r="E73" s="135"/>
      <c r="F73" s="136"/>
    </row>
    <row r="74" spans="2:6" x14ac:dyDescent="0.25">
      <c r="B74" s="118"/>
      <c r="C74" s="116" t="s">
        <v>172</v>
      </c>
      <c r="D74" s="134"/>
      <c r="E74" s="135"/>
      <c r="F74" s="136"/>
    </row>
    <row r="75" spans="2:6" x14ac:dyDescent="0.25">
      <c r="B75" s="118"/>
      <c r="C75" s="116" t="s">
        <v>173</v>
      </c>
      <c r="D75" s="134"/>
      <c r="E75" s="135"/>
      <c r="F75" s="136"/>
    </row>
    <row r="76" spans="2:6" x14ac:dyDescent="0.25">
      <c r="B76" s="115">
        <v>1.1399999999999999</v>
      </c>
      <c r="C76" s="116" t="s">
        <v>169</v>
      </c>
      <c r="D76" s="134"/>
      <c r="E76" s="135"/>
      <c r="F76" s="136"/>
    </row>
    <row r="77" spans="2:6" x14ac:dyDescent="0.25">
      <c r="B77" s="118"/>
      <c r="C77" s="116" t="s">
        <v>170</v>
      </c>
      <c r="D77" s="134"/>
      <c r="E77" s="135"/>
      <c r="F77" s="136"/>
    </row>
    <row r="78" spans="2:6" x14ac:dyDescent="0.25">
      <c r="B78" s="118"/>
      <c r="C78" s="116" t="s">
        <v>171</v>
      </c>
      <c r="D78" s="134"/>
      <c r="E78" s="135"/>
      <c r="F78" s="136"/>
    </row>
    <row r="79" spans="2:6" x14ac:dyDescent="0.25">
      <c r="B79" s="118"/>
      <c r="C79" s="116" t="s">
        <v>172</v>
      </c>
      <c r="D79" s="134"/>
      <c r="E79" s="135"/>
      <c r="F79" s="136"/>
    </row>
    <row r="80" spans="2:6" x14ac:dyDescent="0.25">
      <c r="B80" s="118"/>
      <c r="C80" s="116" t="s">
        <v>173</v>
      </c>
      <c r="D80" s="134"/>
      <c r="E80" s="135"/>
      <c r="F80" s="136"/>
    </row>
    <row r="81" spans="2:6" x14ac:dyDescent="0.25">
      <c r="B81" s="112" t="s">
        <v>128</v>
      </c>
      <c r="C81" s="119"/>
      <c r="D81" s="132"/>
      <c r="E81" s="132"/>
      <c r="F81" s="133"/>
    </row>
    <row r="82" spans="2:6" x14ac:dyDescent="0.25">
      <c r="B82" s="115">
        <v>1.1499999999999999</v>
      </c>
      <c r="C82" s="116" t="s">
        <v>169</v>
      </c>
      <c r="D82" s="134"/>
      <c r="E82" s="135"/>
      <c r="F82" s="136"/>
    </row>
    <row r="83" spans="2:6" x14ac:dyDescent="0.25">
      <c r="B83" s="118"/>
      <c r="C83" s="116" t="s">
        <v>170</v>
      </c>
      <c r="D83" s="134"/>
      <c r="E83" s="135"/>
      <c r="F83" s="136"/>
    </row>
    <row r="84" spans="2:6" x14ac:dyDescent="0.25">
      <c r="B84" s="118"/>
      <c r="C84" s="116" t="s">
        <v>171</v>
      </c>
      <c r="D84" s="134"/>
      <c r="E84" s="135"/>
      <c r="F84" s="136"/>
    </row>
    <row r="85" spans="2:6" x14ac:dyDescent="0.25">
      <c r="B85" s="118"/>
      <c r="C85" s="116" t="s">
        <v>172</v>
      </c>
      <c r="D85" s="134"/>
      <c r="E85" s="135"/>
      <c r="F85" s="136"/>
    </row>
    <row r="86" spans="2:6" x14ac:dyDescent="0.25">
      <c r="B86" s="118"/>
      <c r="C86" s="116" t="s">
        <v>173</v>
      </c>
      <c r="D86" s="134"/>
      <c r="E86" s="135"/>
      <c r="F86" s="136"/>
    </row>
    <row r="87" spans="2:6" x14ac:dyDescent="0.25">
      <c r="B87" s="112" t="s">
        <v>134</v>
      </c>
      <c r="C87" s="119"/>
      <c r="D87" s="132"/>
      <c r="E87" s="132"/>
      <c r="F87" s="133"/>
    </row>
    <row r="88" spans="2:6" x14ac:dyDescent="0.25">
      <c r="B88" s="115">
        <v>1.1599999999999999</v>
      </c>
      <c r="C88" s="116" t="s">
        <v>169</v>
      </c>
      <c r="D88" s="134"/>
      <c r="E88" s="135"/>
      <c r="F88" s="136"/>
    </row>
    <row r="89" spans="2:6" x14ac:dyDescent="0.25">
      <c r="B89" s="118"/>
      <c r="C89" s="116" t="s">
        <v>170</v>
      </c>
      <c r="D89" s="134"/>
      <c r="E89" s="135"/>
      <c r="F89" s="136"/>
    </row>
    <row r="90" spans="2:6" x14ac:dyDescent="0.25">
      <c r="B90" s="118"/>
      <c r="C90" s="116" t="s">
        <v>171</v>
      </c>
      <c r="D90" s="134"/>
      <c r="E90" s="135"/>
      <c r="F90" s="136"/>
    </row>
    <row r="91" spans="2:6" x14ac:dyDescent="0.25">
      <c r="B91" s="118"/>
      <c r="C91" s="116" t="s">
        <v>172</v>
      </c>
      <c r="D91" s="134"/>
      <c r="E91" s="135"/>
      <c r="F91" s="136"/>
    </row>
    <row r="92" spans="2:6" x14ac:dyDescent="0.25">
      <c r="B92" s="118"/>
      <c r="C92" s="116" t="s">
        <v>173</v>
      </c>
      <c r="D92" s="134"/>
      <c r="E92" s="135"/>
      <c r="F92" s="136"/>
    </row>
    <row r="93" spans="2:6" x14ac:dyDescent="0.25">
      <c r="B93" s="109" t="s">
        <v>140</v>
      </c>
      <c r="C93" s="121"/>
      <c r="D93" s="137"/>
      <c r="E93" s="137"/>
      <c r="F93" s="138"/>
    </row>
    <row r="94" spans="2:6" x14ac:dyDescent="0.25">
      <c r="B94" s="112" t="s">
        <v>141</v>
      </c>
      <c r="C94" s="119"/>
      <c r="D94" s="132"/>
      <c r="E94" s="132"/>
      <c r="F94" s="133"/>
    </row>
    <row r="95" spans="2:6" x14ac:dyDescent="0.25">
      <c r="B95" s="123">
        <v>1.2</v>
      </c>
      <c r="C95" s="116" t="s">
        <v>169</v>
      </c>
      <c r="D95" s="134"/>
      <c r="E95" s="135"/>
      <c r="F95" s="136"/>
    </row>
    <row r="96" spans="2:6" x14ac:dyDescent="0.25">
      <c r="B96" s="109" t="s">
        <v>147</v>
      </c>
      <c r="C96" s="121"/>
      <c r="D96" s="137"/>
      <c r="E96" s="137"/>
      <c r="F96" s="138"/>
    </row>
    <row r="97" spans="2:6" x14ac:dyDescent="0.25">
      <c r="B97" s="112" t="s">
        <v>148</v>
      </c>
      <c r="C97" s="119"/>
      <c r="D97" s="132"/>
      <c r="E97" s="132"/>
      <c r="F97" s="133"/>
    </row>
    <row r="98" spans="2:6" x14ac:dyDescent="0.25">
      <c r="B98" s="115">
        <v>1.29</v>
      </c>
      <c r="C98" s="116" t="s">
        <v>169</v>
      </c>
      <c r="D98" s="134"/>
      <c r="E98" s="135"/>
      <c r="F98" s="136"/>
    </row>
    <row r="99" spans="2:6" x14ac:dyDescent="0.25">
      <c r="B99" s="118"/>
      <c r="C99" s="116" t="s">
        <v>170</v>
      </c>
      <c r="D99" s="134"/>
      <c r="E99" s="135"/>
      <c r="F99" s="136"/>
    </row>
    <row r="100" spans="2:6" x14ac:dyDescent="0.25">
      <c r="B100" s="118"/>
      <c r="C100" s="116" t="s">
        <v>171</v>
      </c>
      <c r="D100" s="134"/>
      <c r="E100" s="135"/>
      <c r="F100" s="136"/>
    </row>
    <row r="101" spans="2:6" x14ac:dyDescent="0.25">
      <c r="B101" s="118"/>
      <c r="C101" s="116" t="s">
        <v>172</v>
      </c>
      <c r="D101" s="134"/>
      <c r="E101" s="135"/>
      <c r="F101" s="136"/>
    </row>
    <row r="102" spans="2:6" x14ac:dyDescent="0.25">
      <c r="B102" s="118"/>
      <c r="C102" s="116" t="s">
        <v>173</v>
      </c>
      <c r="D102" s="134"/>
      <c r="E102" s="135"/>
      <c r="F102" s="136"/>
    </row>
    <row r="103" spans="2:6" x14ac:dyDescent="0.25">
      <c r="B103" s="115">
        <v>1.33</v>
      </c>
      <c r="C103" s="116" t="s">
        <v>169</v>
      </c>
      <c r="D103" s="134"/>
      <c r="E103" s="135"/>
      <c r="F103" s="136"/>
    </row>
    <row r="104" spans="2:6" x14ac:dyDescent="0.25">
      <c r="B104" s="118"/>
      <c r="C104" s="116" t="s">
        <v>170</v>
      </c>
      <c r="D104" s="134"/>
      <c r="E104" s="135"/>
      <c r="F104" s="136"/>
    </row>
    <row r="105" spans="2:6" x14ac:dyDescent="0.25">
      <c r="B105" s="118"/>
      <c r="C105" s="116" t="s">
        <v>171</v>
      </c>
      <c r="D105" s="134"/>
      <c r="E105" s="135"/>
      <c r="F105" s="136"/>
    </row>
    <row r="106" spans="2:6" x14ac:dyDescent="0.25">
      <c r="B106" s="118"/>
      <c r="C106" s="116" t="s">
        <v>172</v>
      </c>
      <c r="D106" s="134"/>
      <c r="E106" s="135"/>
      <c r="F106" s="136"/>
    </row>
    <row r="107" spans="2:6" x14ac:dyDescent="0.25">
      <c r="B107" s="118"/>
      <c r="C107" s="116" t="s">
        <v>173</v>
      </c>
      <c r="D107" s="134"/>
      <c r="E107" s="135"/>
      <c r="F107" s="136"/>
    </row>
  </sheetData>
  <autoFilter ref="B5:F107" xr:uid="{00000000-0009-0000-0000-000003000000}"/>
  <dataValidations count="2">
    <dataValidation type="list" allowBlank="1" showInputMessage="1" showErrorMessage="1" sqref="F88:F92 F82:F86 F71:F80 F60:F69 F54:F58 F43:F52 F37:F41 F30:F34 F14:F28 F8:F12 F95 F98:F107" xr:uid="{00000000-0002-0000-0300-000000000000}">
      <formula1>$AA$1:$AC$1</formula1>
    </dataValidation>
    <dataValidation type="date" allowBlank="1" showInputMessage="1" showErrorMessage="1" prompt="Enter a date value (for example, 19/10/2020)" sqref="E8:E107" xr:uid="{00000000-0002-0000-0300-000001000000}">
      <formula1>StartDate</formula1>
      <formula2>EndDate</formula2>
    </dataValidation>
  </dataValidations>
  <hyperlinks>
    <hyperlink ref="B8" location="Governance!A1.01" display="Governance!A1.01" xr:uid="{00000000-0004-0000-0300-000000000000}"/>
    <hyperlink ref="B14" location="Governance!A1.03" display="Governance!A1.03" xr:uid="{00000000-0004-0000-0300-000002000000}"/>
    <hyperlink ref="B19" location="Governance!A1.04" display="Governance!A1.04" xr:uid="{00000000-0004-0000-0300-000003000000}"/>
    <hyperlink ref="B24" location="Governance!A1.05" display="Governance!A1.05" xr:uid="{00000000-0004-0000-0300-000004000000}"/>
    <hyperlink ref="B30" location="Governance!A1.06" display="Governance!A1.06" xr:uid="{00000000-0004-0000-0300-000005000000}"/>
    <hyperlink ref="B37" location="Governance!A1.07" display="Governance!A1.07" xr:uid="{00000000-0004-0000-0300-000006000000}"/>
    <hyperlink ref="B43" location="Governance!A1.08" display="Governance!A1.08" xr:uid="{00000000-0004-0000-0300-000007000000}"/>
    <hyperlink ref="B48" location="Governance!A1.09" display="Governance!A1.09" xr:uid="{00000000-0004-0000-0300-000008000000}"/>
    <hyperlink ref="B54" location="Governance!A1.10" display="Governance!A1.10" xr:uid="{00000000-0004-0000-0300-000009000000}"/>
    <hyperlink ref="B60" location="Governance!A1.11" display="Governance!A1.11" xr:uid="{00000000-0004-0000-0300-00000A000000}"/>
    <hyperlink ref="B65" location="Governance!A1.12" display="Governance!A1.12" xr:uid="{00000000-0004-0000-0300-00000B000000}"/>
    <hyperlink ref="B71" location="Governance!A1.13" display="Governance!A1.13" xr:uid="{00000000-0004-0000-0300-00000C000000}"/>
    <hyperlink ref="B76" location="Governance!A1.14" display="Governance!A1.14" xr:uid="{00000000-0004-0000-0300-00000D000000}"/>
    <hyperlink ref="B82" location="Governance!A1.15" display="Governance!A1.15" xr:uid="{00000000-0004-0000-0300-00000E000000}"/>
    <hyperlink ref="B88" location="Governance!A1.16" display="Governance!A1.16" xr:uid="{00000000-0004-0000-0300-00000F000000}"/>
    <hyperlink ref="B95" location="Governance!A1.20" display="Governance!A1.20" xr:uid="{00000000-0004-0000-0300-000013000000}"/>
    <hyperlink ref="B98" location="Governance!A1.29" display="Governance!A1.29" xr:uid="{00000000-0004-0000-0300-00001C000000}"/>
    <hyperlink ref="B103" location="Governance!A1.33" display="Governance!A1.33" xr:uid="{00000000-0004-0000-0300-000020000000}"/>
    <hyperlink ref="B102" location="Governance!A1.31" display="Governance!A1.31" xr:uid="{00000000-0004-0000-0300-00001E000000}"/>
    <hyperlink ref="B95" location="Governance!A1.21" display="Governance!A1.21" xr:uid="{00000000-0004-0000-0300-000014000000}"/>
    <hyperlink ref="B88" location="Governance!A1.17" display="Governance!A1.17" xr:uid="{00000000-0004-0000-0300-000010000000}"/>
    <hyperlink ref="B13" location="Governance!A1.02" display="Governance!A1.02" xr:uid="{00000000-0004-0000-0300-000001000000}"/>
  </hyperlinks>
  <pageMargins left="0.23622047244094491" right="0.23622047244094491" top="0.74803149606299213" bottom="0.74803149606299213" header="0.31496062992125984" footer="0.31496062992125984"/>
  <pageSetup paperSize="9" scale="75" fitToHeight="0" pageOrder="overThenDown" orientation="portrait" r:id="rId1"/>
  <headerFooter>
    <oddFooter>&amp;L&amp;8&amp;A&amp;R&amp;8Page &amp;P of &amp;N | &amp;D |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5CC"/>
  </sheetPr>
  <dimension ref="A1:AE21"/>
  <sheetViews>
    <sheetView showGridLines="0" zoomScale="90" zoomScaleNormal="90" workbookViewId="0">
      <pane xSplit="2" ySplit="3" topLeftCell="C18" activePane="bottomRight" state="frozen"/>
      <selection pane="topRight" activeCell="C4" sqref="C4"/>
      <selection pane="bottomLeft" activeCell="C4" sqref="C4"/>
      <selection pane="bottomRight" activeCell="F11" sqref="F11"/>
    </sheetView>
  </sheetViews>
  <sheetFormatPr defaultColWidth="0" defaultRowHeight="13" outlineLevelCol="1" x14ac:dyDescent="0.25"/>
  <cols>
    <col min="1" max="1" width="6.7265625" style="11" customWidth="1"/>
    <col min="2" max="2" width="40.7265625" style="11" customWidth="1"/>
    <col min="3" max="3" width="40.7265625" style="11" customWidth="1" outlineLevel="1"/>
    <col min="4" max="4" width="95.7265625" style="11" customWidth="1"/>
    <col min="5" max="5" width="9.7265625" style="11" customWidth="1"/>
    <col min="6" max="6" width="18.7265625" style="11" customWidth="1"/>
    <col min="7" max="7" width="11.7265625" style="11" customWidth="1"/>
    <col min="8" max="8" width="80.7265625" style="11" customWidth="1" outlineLevel="1"/>
    <col min="9" max="9" width="17.7265625" style="11" customWidth="1" outlineLevel="1"/>
    <col min="10" max="10" width="10.7265625" style="11" customWidth="1" outlineLevel="1"/>
    <col min="11" max="11" width="11.81640625" style="11" customWidth="1" outlineLevel="1"/>
    <col min="12" max="12" width="9.7265625" style="11" customWidth="1"/>
    <col min="13" max="13" width="1.7265625" style="11" customWidth="1"/>
    <col min="14" max="16384" width="9.1796875" style="11" hidden="1"/>
  </cols>
  <sheetData>
    <row r="1" spans="1:31" x14ac:dyDescent="0.25">
      <c r="A1" s="78" t="s">
        <v>30</v>
      </c>
      <c r="AA1" s="11" t="s">
        <v>31</v>
      </c>
      <c r="AB1" s="11" t="s">
        <v>32</v>
      </c>
      <c r="AC1" s="11" t="s">
        <v>33</v>
      </c>
      <c r="AD1" s="11" t="s">
        <v>34</v>
      </c>
      <c r="AE1" s="11" t="s">
        <v>35</v>
      </c>
    </row>
    <row r="2" spans="1:31" ht="40" customHeight="1" x14ac:dyDescent="0.25">
      <c r="B2" s="79" t="s">
        <v>174</v>
      </c>
      <c r="AA2" s="11" t="s">
        <v>37</v>
      </c>
      <c r="AB2" s="11" t="s">
        <v>38</v>
      </c>
      <c r="AC2" s="11" t="s">
        <v>39</v>
      </c>
    </row>
    <row r="3" spans="1:31" ht="26" x14ac:dyDescent="0.25">
      <c r="A3" s="80" t="s">
        <v>40</v>
      </c>
      <c r="B3" s="12" t="s">
        <v>41</v>
      </c>
      <c r="C3" s="12" t="s">
        <v>42</v>
      </c>
      <c r="D3" s="12" t="s">
        <v>43</v>
      </c>
      <c r="E3" s="12" t="s">
        <v>44</v>
      </c>
      <c r="F3" s="12" t="s">
        <v>45</v>
      </c>
      <c r="G3" s="12" t="s">
        <v>46</v>
      </c>
      <c r="H3" s="12" t="s">
        <v>47</v>
      </c>
      <c r="I3" s="12" t="s">
        <v>48</v>
      </c>
      <c r="J3" s="81" t="s">
        <v>49</v>
      </c>
      <c r="K3" s="12" t="s">
        <v>50</v>
      </c>
      <c r="L3" s="139" t="s">
        <v>51</v>
      </c>
    </row>
    <row r="4" spans="1:31" x14ac:dyDescent="0.25">
      <c r="A4" s="140" t="s">
        <v>175</v>
      </c>
      <c r="B4" s="14"/>
      <c r="C4" s="14"/>
      <c r="D4" s="14"/>
      <c r="E4" s="141"/>
      <c r="F4" s="142"/>
      <c r="G4" s="142"/>
      <c r="H4" s="14"/>
      <c r="I4" s="142"/>
      <c r="J4" s="143"/>
      <c r="K4" s="142"/>
      <c r="L4" s="144"/>
    </row>
    <row r="5" spans="1:31" x14ac:dyDescent="0.25">
      <c r="A5" s="88" t="s">
        <v>176</v>
      </c>
      <c r="B5" s="10"/>
      <c r="C5" s="10"/>
      <c r="D5" s="10"/>
      <c r="E5" s="89"/>
      <c r="F5" s="89"/>
      <c r="G5" s="89"/>
      <c r="H5" s="10"/>
      <c r="I5" s="89"/>
      <c r="J5" s="90"/>
      <c r="K5" s="89"/>
      <c r="L5" s="145"/>
    </row>
    <row r="6" spans="1:31" ht="279.75" customHeight="1" x14ac:dyDescent="0.25">
      <c r="A6" s="92">
        <v>2.0099999999999998</v>
      </c>
      <c r="B6" s="5" t="s">
        <v>177</v>
      </c>
      <c r="C6" s="5" t="s">
        <v>178</v>
      </c>
      <c r="D6" s="5" t="s">
        <v>179</v>
      </c>
      <c r="E6" s="99" t="s">
        <v>180</v>
      </c>
      <c r="F6" s="94" t="s">
        <v>31</v>
      </c>
      <c r="G6" s="196">
        <f>IF(R2.01=$AA$1,100%,IF(R2.01=$AB$1,80%,IF(R2.01=$AC$1,50%,IF(R2.01=$AD$1,20%,""))))</f>
        <v>1</v>
      </c>
      <c r="H6" s="5"/>
      <c r="I6" s="94"/>
      <c r="J6" s="95"/>
      <c r="K6" s="94"/>
      <c r="L6" s="146" t="s">
        <v>181</v>
      </c>
    </row>
    <row r="7" spans="1:31" x14ac:dyDescent="0.25">
      <c r="A7" s="88" t="s">
        <v>182</v>
      </c>
      <c r="B7" s="10"/>
      <c r="C7" s="10"/>
      <c r="D7" s="10"/>
      <c r="E7" s="89"/>
      <c r="F7" s="89"/>
      <c r="G7" s="89"/>
      <c r="H7" s="10"/>
      <c r="I7" s="89"/>
      <c r="J7" s="90"/>
      <c r="K7" s="147"/>
      <c r="L7" s="145"/>
    </row>
    <row r="8" spans="1:31" ht="273" x14ac:dyDescent="0.25">
      <c r="A8" s="92">
        <v>2.02</v>
      </c>
      <c r="B8" s="5" t="s">
        <v>183</v>
      </c>
      <c r="C8" s="5" t="s">
        <v>184</v>
      </c>
      <c r="D8" s="5" t="s">
        <v>185</v>
      </c>
      <c r="E8" s="99" t="s">
        <v>186</v>
      </c>
      <c r="F8" s="94" t="s">
        <v>31</v>
      </c>
      <c r="G8" s="196">
        <f>IF(R2.02=$AA$1,100%,IF(R2.02=$AB$1,80%,IF(R2.02=$AC$1,50%,IF(R2.02=$AD$1,20%,""))))</f>
        <v>1</v>
      </c>
      <c r="H8" s="5" t="s">
        <v>64</v>
      </c>
      <c r="I8" s="94"/>
      <c r="J8" s="95"/>
      <c r="K8" s="94"/>
      <c r="L8" s="146" t="s">
        <v>187</v>
      </c>
    </row>
    <row r="9" spans="1:31" x14ac:dyDescent="0.25">
      <c r="A9" s="140" t="s">
        <v>188</v>
      </c>
      <c r="B9" s="14"/>
      <c r="C9" s="14"/>
      <c r="D9" s="14"/>
      <c r="E9" s="141"/>
      <c r="F9" s="142"/>
      <c r="G9" s="142"/>
      <c r="H9" s="14"/>
      <c r="I9" s="142"/>
      <c r="J9" s="143"/>
      <c r="K9" s="142"/>
      <c r="L9" s="148"/>
    </row>
    <row r="10" spans="1:31" x14ac:dyDescent="0.25">
      <c r="A10" s="88" t="s">
        <v>189</v>
      </c>
      <c r="B10" s="10"/>
      <c r="C10" s="10"/>
      <c r="D10" s="10"/>
      <c r="E10" s="89"/>
      <c r="F10" s="89"/>
      <c r="G10" s="89"/>
      <c r="H10" s="10"/>
      <c r="I10" s="89"/>
      <c r="J10" s="90"/>
      <c r="K10" s="89"/>
      <c r="L10" s="145"/>
    </row>
    <row r="11" spans="1:31" ht="127.5" customHeight="1" x14ac:dyDescent="0.25">
      <c r="A11" s="92">
        <v>2.0299999999999998</v>
      </c>
      <c r="B11" s="5" t="s">
        <v>190</v>
      </c>
      <c r="C11" s="5" t="s">
        <v>191</v>
      </c>
      <c r="D11" s="5" t="s">
        <v>192</v>
      </c>
      <c r="E11" s="99" t="s">
        <v>193</v>
      </c>
      <c r="F11" s="94" t="s">
        <v>31</v>
      </c>
      <c r="G11" s="196">
        <f>IF(R2.03=$AA$1,100%,IF(R2.03=$AB$1,80%,IF(R2.03=$AC$1,50%,IF(R2.03=$AD$1,20%,""))))</f>
        <v>1</v>
      </c>
      <c r="H11" s="195"/>
      <c r="I11" s="94"/>
      <c r="J11" s="95"/>
      <c r="K11" s="94"/>
      <c r="L11" s="146" t="s">
        <v>194</v>
      </c>
    </row>
    <row r="12" spans="1:31" ht="184.5" customHeight="1" x14ac:dyDescent="0.25">
      <c r="A12" s="92">
        <v>2.04</v>
      </c>
      <c r="B12" s="5" t="s">
        <v>195</v>
      </c>
      <c r="C12" s="5" t="s">
        <v>196</v>
      </c>
      <c r="D12" s="5" t="s">
        <v>197</v>
      </c>
      <c r="E12" s="99" t="s">
        <v>198</v>
      </c>
      <c r="F12" s="94" t="s">
        <v>31</v>
      </c>
      <c r="G12" s="196">
        <f>IF(R2.04=$AA$1,100%,IF(R2.04=$AB$1,80%,IF(R2.04=$AC$1,50%,IF(R2.04=$AD$1,20%,""))))</f>
        <v>1</v>
      </c>
      <c r="H12" s="5"/>
      <c r="I12" s="94"/>
      <c r="J12" s="95"/>
      <c r="K12" s="94"/>
      <c r="L12" s="146" t="s">
        <v>199</v>
      </c>
    </row>
    <row r="13" spans="1:31" ht="147.75" customHeight="1" x14ac:dyDescent="0.25">
      <c r="A13" s="92">
        <v>2.0499999999999998</v>
      </c>
      <c r="B13" s="8" t="s">
        <v>200</v>
      </c>
      <c r="C13" s="5" t="s">
        <v>201</v>
      </c>
      <c r="D13" s="5" t="s">
        <v>202</v>
      </c>
      <c r="E13" s="99" t="s">
        <v>203</v>
      </c>
      <c r="F13" s="94" t="s">
        <v>31</v>
      </c>
      <c r="G13" s="196">
        <f>IF(R2.05=$AA$1,100%,IF(R2.05=$AB$1,80%,IF(R2.05=$AC$1,50%,IF(R2.05=$AD$1,20%,""))))</f>
        <v>1</v>
      </c>
      <c r="H13" s="5"/>
      <c r="I13" s="94"/>
      <c r="J13" s="95"/>
      <c r="K13" s="94"/>
      <c r="L13" s="146" t="s">
        <v>204</v>
      </c>
    </row>
    <row r="14" spans="1:31" x14ac:dyDescent="0.25">
      <c r="A14" s="140" t="s">
        <v>205</v>
      </c>
      <c r="B14" s="14"/>
      <c r="C14" s="14"/>
      <c r="D14" s="14"/>
      <c r="E14" s="141"/>
      <c r="F14" s="142"/>
      <c r="G14" s="142"/>
      <c r="H14" s="14"/>
      <c r="I14" s="142"/>
      <c r="J14" s="143"/>
      <c r="K14" s="142"/>
      <c r="L14" s="148"/>
    </row>
    <row r="15" spans="1:31" x14ac:dyDescent="0.25">
      <c r="A15" s="88" t="s">
        <v>206</v>
      </c>
      <c r="B15" s="10"/>
      <c r="C15" s="10"/>
      <c r="D15" s="10"/>
      <c r="E15" s="89"/>
      <c r="F15" s="89"/>
      <c r="G15" s="89"/>
      <c r="H15" s="10"/>
      <c r="I15" s="89"/>
      <c r="J15" s="90"/>
      <c r="K15" s="89"/>
      <c r="L15" s="145"/>
    </row>
    <row r="16" spans="1:31" ht="409.5" x14ac:dyDescent="0.25">
      <c r="A16" s="92">
        <v>2.08</v>
      </c>
      <c r="B16" s="5" t="s">
        <v>207</v>
      </c>
      <c r="C16" s="5" t="s">
        <v>208</v>
      </c>
      <c r="D16" s="5" t="s">
        <v>209</v>
      </c>
      <c r="E16" s="99" t="s">
        <v>210</v>
      </c>
      <c r="F16" s="94" t="s">
        <v>31</v>
      </c>
      <c r="G16" s="196">
        <f>IF(R2.08=$AA$1,100%,IF(R2.08=$AB$1,80%,IF(R2.08=$AC$1,50%,IF(R2.08=$AD$1,20%,""))))</f>
        <v>1</v>
      </c>
      <c r="H16" s="5"/>
      <c r="I16" s="94"/>
      <c r="J16" s="95"/>
      <c r="K16" s="94"/>
      <c r="L16" s="146" t="s">
        <v>211</v>
      </c>
    </row>
    <row r="17" spans="1:12" ht="82.5" customHeight="1" x14ac:dyDescent="0.25">
      <c r="A17" s="92">
        <v>2.09</v>
      </c>
      <c r="B17" s="5" t="s">
        <v>212</v>
      </c>
      <c r="C17" s="5" t="s">
        <v>213</v>
      </c>
      <c r="D17" s="5" t="s">
        <v>214</v>
      </c>
      <c r="E17" s="99" t="s">
        <v>215</v>
      </c>
      <c r="F17" s="94" t="s">
        <v>31</v>
      </c>
      <c r="G17" s="196">
        <f>IF(R2.09=$AA$1,100%,IF(R2.09=$AB$1,80%,IF(R2.09=$AC$1,50%,IF(R2.09=$AD$1,20%,""))))</f>
        <v>1</v>
      </c>
      <c r="H17" s="5"/>
      <c r="I17" s="94"/>
      <c r="J17" s="95"/>
      <c r="K17" s="94"/>
      <c r="L17" s="146" t="s">
        <v>216</v>
      </c>
    </row>
    <row r="18" spans="1:12" ht="143" x14ac:dyDescent="0.25">
      <c r="A18" s="101">
        <v>2.1</v>
      </c>
      <c r="B18" s="5" t="s">
        <v>217</v>
      </c>
      <c r="C18" s="5" t="s">
        <v>218</v>
      </c>
      <c r="D18" s="5" t="s">
        <v>219</v>
      </c>
      <c r="E18" s="99" t="s">
        <v>220</v>
      </c>
      <c r="F18" s="94" t="s">
        <v>31</v>
      </c>
      <c r="G18" s="196">
        <f>IF(R2.10=$AA$1,100%,IF(R2.10=$AB$1,80%,IF(R2.10=$AC$1,50%,IF(R2.10=$AD$1,20%,""))))</f>
        <v>1</v>
      </c>
      <c r="H18" s="5"/>
      <c r="I18" s="94"/>
      <c r="J18" s="95"/>
      <c r="K18" s="94"/>
      <c r="L18" s="146" t="s">
        <v>221</v>
      </c>
    </row>
    <row r="19" spans="1:12" x14ac:dyDescent="0.25">
      <c r="A19" s="140" t="s">
        <v>222</v>
      </c>
      <c r="B19" s="14"/>
      <c r="C19" s="14"/>
      <c r="D19" s="14"/>
      <c r="E19" s="141"/>
      <c r="F19" s="142"/>
      <c r="G19" s="142"/>
      <c r="H19" s="14"/>
      <c r="I19" s="142"/>
      <c r="J19" s="143"/>
      <c r="K19" s="142"/>
      <c r="L19" s="148"/>
    </row>
    <row r="20" spans="1:12" x14ac:dyDescent="0.25">
      <c r="A20" s="88" t="s">
        <v>223</v>
      </c>
      <c r="B20" s="10"/>
      <c r="C20" s="10"/>
      <c r="D20" s="10"/>
      <c r="E20" s="89"/>
      <c r="F20" s="89"/>
      <c r="G20" s="89"/>
      <c r="H20" s="10"/>
      <c r="I20" s="89"/>
      <c r="J20" s="90"/>
      <c r="K20" s="89"/>
      <c r="L20" s="145"/>
    </row>
    <row r="21" spans="1:12" ht="91" x14ac:dyDescent="0.25">
      <c r="A21" s="92">
        <v>2.14</v>
      </c>
      <c r="B21" s="5" t="s">
        <v>224</v>
      </c>
      <c r="C21" s="5" t="s">
        <v>225</v>
      </c>
      <c r="D21" s="5" t="s">
        <v>226</v>
      </c>
      <c r="E21" s="99" t="s">
        <v>227</v>
      </c>
      <c r="F21" s="94" t="s">
        <v>31</v>
      </c>
      <c r="G21" s="196">
        <f>IF(R2.14=$AA$1,100%,IF(R2.14=$AB$1,80%,IF(R2.14=$AC$1,50%,IF(R2.14=$AD$1,20%,""))))</f>
        <v>1</v>
      </c>
      <c r="H21" s="5"/>
      <c r="I21" s="94"/>
      <c r="J21" s="95"/>
      <c r="K21" s="94"/>
      <c r="L21" s="146" t="s">
        <v>228</v>
      </c>
    </row>
  </sheetData>
  <autoFilter ref="A3:L21" xr:uid="{00000000-0009-0000-0000-000004000000}"/>
  <conditionalFormatting sqref="F4 F6 F21">
    <cfRule type="cellIs" dxfId="46" priority="24" operator="equal">
      <formula>"Not met"</formula>
    </cfRule>
  </conditionalFormatting>
  <conditionalFormatting sqref="F8:F9">
    <cfRule type="cellIs" dxfId="45" priority="5" operator="equal">
      <formula>"Not met"</formula>
    </cfRule>
  </conditionalFormatting>
  <conditionalFormatting sqref="F11:F14">
    <cfRule type="cellIs" dxfId="44" priority="4" operator="equal">
      <formula>"Not met"</formula>
    </cfRule>
  </conditionalFormatting>
  <conditionalFormatting sqref="F16:F19">
    <cfRule type="cellIs" dxfId="43" priority="2" operator="equal">
      <formula>"Not met"</formula>
    </cfRule>
  </conditionalFormatting>
  <dataValidations count="4">
    <dataValidation type="list" allowBlank="1" showInputMessage="1" showErrorMessage="1" sqref="K6 K8 K11:K13 K16:K18 K21" xr:uid="{00000000-0002-0000-0400-000000000000}">
      <formula1>$AA$2:$AC$2</formula1>
    </dataValidation>
    <dataValidation type="list" allowBlank="1" showInputMessage="1" showErrorMessage="1" sqref="F6 F8 F11:F13 F16:F18 F21" xr:uid="{00000000-0002-0000-0400-000001000000}">
      <formula1>$AA$1:$AD$1</formula1>
    </dataValidation>
    <dataValidation allowBlank="1" showInputMessage="1" showErrorMessage="1" prompt="Value must be between 0% to 100%." sqref="G6 G8 G11:G13 G16:G18 G21" xr:uid="{00000000-0002-0000-0400-000002000000}"/>
    <dataValidation type="date" allowBlank="1" showInputMessage="1" showErrorMessage="1" prompt="Enter a date value (for example, 19/10/2020)" sqref="J6:J21" xr:uid="{00000000-0002-0000-0400-000003000000}">
      <formula1>StartDate</formula1>
      <formula2>EndDate</formula2>
    </dataValidation>
  </dataValidations>
  <hyperlinks>
    <hyperlink ref="E6" location="'Part-EL'!E2.01" display="Click here to navigate to the list of evidence for Action 2.1" xr:uid="{00000000-0004-0000-0400-000000000000}"/>
    <hyperlink ref="L6" location="'Part-TL'!T2.01" display="Click here to navigate to the task list for Action 2.1" xr:uid="{00000000-0004-0000-0400-000001000000}"/>
    <hyperlink ref="L8" location="'Part-TL'!T2.02" display="Click here to navigate to the task list for Action 2.2" xr:uid="{00000000-0004-0000-0400-000002000000}"/>
    <hyperlink ref="L11" location="'Part-TL'!T2.03" display="Click here to navigate to the task list for Action 2.3" xr:uid="{00000000-0004-0000-0400-000003000000}"/>
    <hyperlink ref="L12" location="'Part-TL'!T2.04" display="Click here to navigate to the task list for Action 2.4" xr:uid="{00000000-0004-0000-0400-000004000000}"/>
    <hyperlink ref="L13" location="'Part-TL'!T2.05" display="Click here to navigate to the task list for Action 2.5" xr:uid="{00000000-0004-0000-0400-000005000000}"/>
    <hyperlink ref="L16" location="'Part-TL'!T2.08" display="Click here to navigate to the task list for Action 2.8" xr:uid="{00000000-0004-0000-0400-000008000000}"/>
    <hyperlink ref="L17" location="'Part-TL'!T2.09" display="Click here to navigate to the task list for Action 2.9" xr:uid="{00000000-0004-0000-0400-000009000000}"/>
    <hyperlink ref="L18" location="'Part-TL'!T2.10" display="Click here to navigate to the task list for Action 2.10" xr:uid="{00000000-0004-0000-0400-00000A000000}"/>
    <hyperlink ref="L21" location="'Part-TL'!T2.14" display="Click here to navigate to the task list for Action 2.14" xr:uid="{00000000-0004-0000-0400-00000E000000}"/>
    <hyperlink ref="E8" location="'Part-EL'!E2.02" display="Click here to navigate to the list of evidence for Action 2.2" xr:uid="{00000000-0004-0000-0400-00000F000000}"/>
    <hyperlink ref="E11" location="'Part-EL'!E2.03" display="Click here to navigate to the list of evidence for Action 2.3" xr:uid="{00000000-0004-0000-0400-000010000000}"/>
    <hyperlink ref="E12" location="'Part-EL'!E2.04" display="Click here to navigate to the list of evidence for Action 2.4" xr:uid="{00000000-0004-0000-0400-000011000000}"/>
    <hyperlink ref="E13" location="'Part-EL'!E2.05" display="Click here to navigate to the list of evidence for Action 2.5" xr:uid="{00000000-0004-0000-0400-000012000000}"/>
    <hyperlink ref="E16" location="'Part-EL'!E2.08" display="Click here to navigate to the list of evidence for Action 2.8" xr:uid="{00000000-0004-0000-0400-000015000000}"/>
    <hyperlink ref="E17" location="'Part-EL'!E2.09" display="Click here to navigate to the list of evidence for Action 2.9" xr:uid="{00000000-0004-0000-0400-000016000000}"/>
    <hyperlink ref="E18" location="'Part-EL'!E2.10" display="Click here to navigate to the list of evidence for Action 2.10" xr:uid="{00000000-0004-0000-0400-000017000000}"/>
    <hyperlink ref="E21" location="'Part-EL'!E2.14" display="Click here to navigate to the list of evidence for Action 2.14" xr:uid="{00000000-0004-0000-0400-00001B000000}"/>
    <hyperlink ref="E14" location="'Part-EL'!E2.07" display="Click here to navigate to the list of evidence for Action 2.7" xr:uid="{00000000-0004-0000-0400-000014000000}"/>
    <hyperlink ref="L14" location="'Part-TL'!T2.07" display="Click here to navigate to the task list for Action 2.7" xr:uid="{00000000-0004-0000-0400-000007000000}"/>
  </hyperlinks>
  <pageMargins left="0.23622047244094491" right="0.23622047244094491" top="0.74803149606299213" bottom="0.74803149606299213" header="0.31496062992125984" footer="0.31496062992125984"/>
  <pageSetup paperSize="8" pageOrder="overThenDown" orientation="landscape" r:id="rId1"/>
  <headerFooter>
    <oddFooter>&amp;L&amp;8&amp;A&amp;R&amp;8Page &amp;P of &amp;N | &amp;D | &amp;T</oddFooter>
  </headerFooter>
  <colBreaks count="1" manualBreakCount="1">
    <brk id="5"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0ECF2"/>
  </sheetPr>
  <dimension ref="A1:E59"/>
  <sheetViews>
    <sheetView showGridLines="0" workbookViewId="0">
      <pane ySplit="5" topLeftCell="A60" activePane="bottomLeft" state="frozen"/>
      <selection activeCell="C3" sqref="C3"/>
      <selection pane="bottomLeft" activeCell="C86" sqref="C86"/>
    </sheetView>
  </sheetViews>
  <sheetFormatPr defaultColWidth="0" defaultRowHeight="13" x14ac:dyDescent="0.25"/>
  <cols>
    <col min="1" max="1" width="1.7265625" style="11" customWidth="1"/>
    <col min="2" max="2" width="6.7265625" style="11" customWidth="1"/>
    <col min="3" max="4" width="91.7265625" style="11" customWidth="1"/>
    <col min="5" max="5" width="1.7265625" style="11" customWidth="1"/>
    <col min="6" max="16384" width="9.1796875" style="11" hidden="1"/>
  </cols>
  <sheetData>
    <row r="1" spans="2:4" x14ac:dyDescent="0.25">
      <c r="B1" s="78" t="s">
        <v>159</v>
      </c>
    </row>
    <row r="3" spans="2:4" ht="26" x14ac:dyDescent="0.25">
      <c r="B3" s="149" t="s">
        <v>174</v>
      </c>
    </row>
    <row r="5" spans="2:4" s="108" customFormat="1" ht="25.5" customHeight="1" x14ac:dyDescent="0.25">
      <c r="B5" s="150" t="s">
        <v>40</v>
      </c>
      <c r="C5" s="151" t="s">
        <v>160</v>
      </c>
      <c r="D5" s="152" t="s">
        <v>161</v>
      </c>
    </row>
    <row r="6" spans="2:4" x14ac:dyDescent="0.25">
      <c r="B6" s="153" t="s">
        <v>175</v>
      </c>
      <c r="C6" s="154"/>
      <c r="D6" s="155"/>
    </row>
    <row r="7" spans="2:4" x14ac:dyDescent="0.25">
      <c r="B7" s="156" t="s">
        <v>176</v>
      </c>
      <c r="C7" s="113"/>
      <c r="D7" s="157"/>
    </row>
    <row r="8" spans="2:4" x14ac:dyDescent="0.25">
      <c r="B8" s="158">
        <v>2.1</v>
      </c>
      <c r="C8" s="116" t="s">
        <v>162</v>
      </c>
      <c r="D8" s="159"/>
    </row>
    <row r="9" spans="2:4" x14ac:dyDescent="0.25">
      <c r="B9" s="160"/>
      <c r="C9" s="116" t="s">
        <v>163</v>
      </c>
      <c r="D9" s="159"/>
    </row>
    <row r="10" spans="2:4" x14ac:dyDescent="0.25">
      <c r="B10" s="160"/>
      <c r="C10" s="116" t="s">
        <v>164</v>
      </c>
      <c r="D10" s="159"/>
    </row>
    <row r="11" spans="2:4" x14ac:dyDescent="0.25">
      <c r="B11" s="160"/>
      <c r="C11" s="116" t="s">
        <v>165</v>
      </c>
      <c r="D11" s="159"/>
    </row>
    <row r="12" spans="2:4" x14ac:dyDescent="0.25">
      <c r="B12" s="160"/>
      <c r="C12" s="116" t="s">
        <v>166</v>
      </c>
      <c r="D12" s="159"/>
    </row>
    <row r="13" spans="2:4" x14ac:dyDescent="0.25">
      <c r="B13" s="156" t="s">
        <v>182</v>
      </c>
      <c r="C13" s="119"/>
      <c r="D13" s="161"/>
    </row>
    <row r="14" spans="2:4" x14ac:dyDescent="0.25">
      <c r="B14" s="158">
        <v>2.2000000000000002</v>
      </c>
      <c r="C14" s="116" t="s">
        <v>162</v>
      </c>
      <c r="D14" s="159"/>
    </row>
    <row r="15" spans="2:4" x14ac:dyDescent="0.25">
      <c r="B15" s="160"/>
      <c r="C15" s="116" t="s">
        <v>163</v>
      </c>
      <c r="D15" s="159"/>
    </row>
    <row r="16" spans="2:4" x14ac:dyDescent="0.25">
      <c r="B16" s="160"/>
      <c r="C16" s="116" t="s">
        <v>164</v>
      </c>
      <c r="D16" s="159"/>
    </row>
    <row r="17" spans="2:4" x14ac:dyDescent="0.25">
      <c r="B17" s="160"/>
      <c r="C17" s="116" t="s">
        <v>165</v>
      </c>
      <c r="D17" s="159"/>
    </row>
    <row r="18" spans="2:4" x14ac:dyDescent="0.25">
      <c r="B18" s="160"/>
      <c r="C18" s="116" t="s">
        <v>166</v>
      </c>
      <c r="D18" s="159"/>
    </row>
    <row r="19" spans="2:4" x14ac:dyDescent="0.25">
      <c r="B19" s="153" t="s">
        <v>188</v>
      </c>
      <c r="C19" s="162"/>
      <c r="D19" s="163"/>
    </row>
    <row r="20" spans="2:4" x14ac:dyDescent="0.25">
      <c r="B20" s="156" t="s">
        <v>189</v>
      </c>
      <c r="C20" s="119"/>
      <c r="D20" s="161"/>
    </row>
    <row r="21" spans="2:4" x14ac:dyDescent="0.25">
      <c r="B21" s="158">
        <v>2.2999999999999998</v>
      </c>
      <c r="C21" s="116" t="s">
        <v>162</v>
      </c>
      <c r="D21" s="159"/>
    </row>
    <row r="22" spans="2:4" x14ac:dyDescent="0.25">
      <c r="B22" s="160"/>
      <c r="C22" s="116" t="s">
        <v>163</v>
      </c>
      <c r="D22" s="159"/>
    </row>
    <row r="23" spans="2:4" x14ac:dyDescent="0.25">
      <c r="B23" s="160"/>
      <c r="C23" s="116" t="s">
        <v>164</v>
      </c>
      <c r="D23" s="159"/>
    </row>
    <row r="24" spans="2:4" x14ac:dyDescent="0.25">
      <c r="B24" s="160"/>
      <c r="C24" s="116" t="s">
        <v>165</v>
      </c>
      <c r="D24" s="159"/>
    </row>
    <row r="25" spans="2:4" x14ac:dyDescent="0.25">
      <c r="B25" s="160"/>
      <c r="C25" s="116" t="s">
        <v>166</v>
      </c>
      <c r="D25" s="159"/>
    </row>
    <row r="26" spans="2:4" x14ac:dyDescent="0.25">
      <c r="B26" s="158">
        <v>2.4</v>
      </c>
      <c r="C26" s="116" t="s">
        <v>162</v>
      </c>
      <c r="D26" s="159"/>
    </row>
    <row r="27" spans="2:4" x14ac:dyDescent="0.25">
      <c r="B27" s="160"/>
      <c r="C27" s="116" t="s">
        <v>163</v>
      </c>
      <c r="D27" s="159"/>
    </row>
    <row r="28" spans="2:4" x14ac:dyDescent="0.25">
      <c r="B28" s="160"/>
      <c r="C28" s="116" t="s">
        <v>164</v>
      </c>
      <c r="D28" s="159"/>
    </row>
    <row r="29" spans="2:4" x14ac:dyDescent="0.25">
      <c r="B29" s="160"/>
      <c r="C29" s="116" t="s">
        <v>165</v>
      </c>
      <c r="D29" s="159"/>
    </row>
    <row r="30" spans="2:4" x14ac:dyDescent="0.25">
      <c r="B30" s="160"/>
      <c r="C30" s="116" t="s">
        <v>166</v>
      </c>
      <c r="D30" s="159"/>
    </row>
    <row r="31" spans="2:4" x14ac:dyDescent="0.25">
      <c r="B31" s="158">
        <v>2.5</v>
      </c>
      <c r="C31" s="116" t="s">
        <v>162</v>
      </c>
      <c r="D31" s="159"/>
    </row>
    <row r="32" spans="2:4" x14ac:dyDescent="0.25">
      <c r="B32" s="160"/>
      <c r="C32" s="116" t="s">
        <v>163</v>
      </c>
      <c r="D32" s="159"/>
    </row>
    <row r="33" spans="2:4" x14ac:dyDescent="0.25">
      <c r="B33" s="160"/>
      <c r="C33" s="116" t="s">
        <v>164</v>
      </c>
      <c r="D33" s="159"/>
    </row>
    <row r="34" spans="2:4" x14ac:dyDescent="0.25">
      <c r="B34" s="160"/>
      <c r="C34" s="116" t="s">
        <v>165</v>
      </c>
      <c r="D34" s="159"/>
    </row>
    <row r="35" spans="2:4" x14ac:dyDescent="0.25">
      <c r="B35" s="160"/>
      <c r="C35" s="116" t="s">
        <v>166</v>
      </c>
      <c r="D35" s="159"/>
    </row>
    <row r="36" spans="2:4" x14ac:dyDescent="0.25">
      <c r="B36" s="153" t="s">
        <v>205</v>
      </c>
      <c r="C36" s="162"/>
      <c r="D36" s="163"/>
    </row>
    <row r="37" spans="2:4" x14ac:dyDescent="0.25">
      <c r="B37" s="156" t="s">
        <v>206</v>
      </c>
      <c r="C37" s="119"/>
      <c r="D37" s="161"/>
    </row>
    <row r="38" spans="2:4" x14ac:dyDescent="0.25">
      <c r="B38" s="158">
        <v>2.8</v>
      </c>
      <c r="C38" s="116" t="s">
        <v>162</v>
      </c>
      <c r="D38" s="159"/>
    </row>
    <row r="39" spans="2:4" x14ac:dyDescent="0.25">
      <c r="B39" s="160"/>
      <c r="C39" s="116" t="s">
        <v>163</v>
      </c>
      <c r="D39" s="159"/>
    </row>
    <row r="40" spans="2:4" x14ac:dyDescent="0.25">
      <c r="B40" s="160"/>
      <c r="C40" s="116" t="s">
        <v>164</v>
      </c>
      <c r="D40" s="159"/>
    </row>
    <row r="41" spans="2:4" x14ac:dyDescent="0.25">
      <c r="B41" s="160"/>
      <c r="C41" s="116" t="s">
        <v>165</v>
      </c>
      <c r="D41" s="159"/>
    </row>
    <row r="42" spans="2:4" x14ac:dyDescent="0.25">
      <c r="B42" s="160"/>
      <c r="C42" s="116" t="s">
        <v>166</v>
      </c>
      <c r="D42" s="159"/>
    </row>
    <row r="43" spans="2:4" x14ac:dyDescent="0.25">
      <c r="B43" s="158">
        <v>2.9</v>
      </c>
      <c r="C43" s="116" t="s">
        <v>162</v>
      </c>
      <c r="D43" s="159"/>
    </row>
    <row r="44" spans="2:4" x14ac:dyDescent="0.25">
      <c r="B44" s="160"/>
      <c r="C44" s="116" t="s">
        <v>163</v>
      </c>
      <c r="D44" s="159"/>
    </row>
    <row r="45" spans="2:4" x14ac:dyDescent="0.25">
      <c r="B45" s="160"/>
      <c r="C45" s="116" t="s">
        <v>164</v>
      </c>
      <c r="D45" s="159"/>
    </row>
    <row r="46" spans="2:4" x14ac:dyDescent="0.25">
      <c r="B46" s="160"/>
      <c r="C46" s="116" t="s">
        <v>165</v>
      </c>
      <c r="D46" s="159"/>
    </row>
    <row r="47" spans="2:4" x14ac:dyDescent="0.25">
      <c r="B47" s="160"/>
      <c r="C47" s="116" t="s">
        <v>166</v>
      </c>
      <c r="D47" s="159"/>
    </row>
    <row r="48" spans="2:4" x14ac:dyDescent="0.25">
      <c r="B48" s="164">
        <v>2.1</v>
      </c>
      <c r="C48" s="116" t="s">
        <v>162</v>
      </c>
      <c r="D48" s="159"/>
    </row>
    <row r="49" spans="2:4" x14ac:dyDescent="0.25">
      <c r="B49" s="160"/>
      <c r="C49" s="116" t="s">
        <v>163</v>
      </c>
      <c r="D49" s="159"/>
    </row>
    <row r="50" spans="2:4" x14ac:dyDescent="0.25">
      <c r="B50" s="160"/>
      <c r="C50" s="116" t="s">
        <v>164</v>
      </c>
      <c r="D50" s="159"/>
    </row>
    <row r="51" spans="2:4" x14ac:dyDescent="0.25">
      <c r="B51" s="160"/>
      <c r="C51" s="116" t="s">
        <v>165</v>
      </c>
      <c r="D51" s="159"/>
    </row>
    <row r="52" spans="2:4" x14ac:dyDescent="0.25">
      <c r="B52" s="160"/>
      <c r="C52" s="116" t="s">
        <v>166</v>
      </c>
      <c r="D52" s="159"/>
    </row>
    <row r="53" spans="2:4" x14ac:dyDescent="0.25">
      <c r="B53" s="153" t="s">
        <v>222</v>
      </c>
      <c r="C53" s="162"/>
      <c r="D53" s="163"/>
    </row>
    <row r="54" spans="2:4" x14ac:dyDescent="0.25">
      <c r="B54" s="156" t="s">
        <v>223</v>
      </c>
      <c r="C54" s="119"/>
      <c r="D54" s="161"/>
    </row>
    <row r="55" spans="2:4" x14ac:dyDescent="0.25">
      <c r="B55" s="158">
        <v>2.14</v>
      </c>
      <c r="C55" s="116" t="s">
        <v>162</v>
      </c>
      <c r="D55" s="159"/>
    </row>
    <row r="56" spans="2:4" x14ac:dyDescent="0.25">
      <c r="B56" s="160"/>
      <c r="C56" s="116" t="s">
        <v>163</v>
      </c>
      <c r="D56" s="159"/>
    </row>
    <row r="57" spans="2:4" x14ac:dyDescent="0.25">
      <c r="B57" s="160"/>
      <c r="C57" s="116" t="s">
        <v>164</v>
      </c>
      <c r="D57" s="159"/>
    </row>
    <row r="58" spans="2:4" x14ac:dyDescent="0.25">
      <c r="B58" s="160"/>
      <c r="C58" s="116" t="s">
        <v>165</v>
      </c>
      <c r="D58" s="159"/>
    </row>
    <row r="59" spans="2:4" x14ac:dyDescent="0.25">
      <c r="B59" s="165"/>
      <c r="C59" s="166" t="s">
        <v>166</v>
      </c>
      <c r="D59" s="167"/>
    </row>
  </sheetData>
  <autoFilter ref="B5:D59" xr:uid="{00000000-0009-0000-0000-000005000000}"/>
  <hyperlinks>
    <hyperlink ref="B8" location="Partnering!A2.01" display="Partnering!A2.01" xr:uid="{00000000-0004-0000-0500-000000000000}"/>
    <hyperlink ref="B14" location="Partnering!A2.02" display="Partnering!A2.02" xr:uid="{00000000-0004-0000-0500-000001000000}"/>
    <hyperlink ref="B21" location="Partnering!A2.03" display="Partnering!A2.03" xr:uid="{00000000-0004-0000-0500-000002000000}"/>
    <hyperlink ref="B26" location="Partnering!A2.04" display="Partnering!A2.04" xr:uid="{00000000-0004-0000-0500-000003000000}"/>
    <hyperlink ref="B31" location="Partnering!A2.05" display="Partnering!A2.05" xr:uid="{00000000-0004-0000-0500-000004000000}"/>
    <hyperlink ref="B38" location="Partnering!A2.08" display="Partnering!A2.08" xr:uid="{00000000-0004-0000-0500-000007000000}"/>
    <hyperlink ref="B43" location="Partnering!A2.09" display="Partnering!A2.09" xr:uid="{00000000-0004-0000-0500-000008000000}"/>
    <hyperlink ref="B48" location="Partnering!A2.10" display="Partnering!A2.10" xr:uid="{00000000-0004-0000-0500-000009000000}"/>
    <hyperlink ref="B55" location="Partnering!A2.14" display="Partnering!A2.14" xr:uid="{00000000-0004-0000-0500-00000D000000}"/>
    <hyperlink ref="B54" location="Partnering!A2.13" display="Partnering!A2.13" xr:uid="{00000000-0004-0000-0500-00000C000000}"/>
    <hyperlink ref="B49" location="Partnering!A2.12" display="Partnering!A2.12" xr:uid="{00000000-0004-0000-0500-00000B000000}"/>
    <hyperlink ref="B44" location="Partnering!A2.11" display="Partnering!A2.11" xr:uid="{00000000-0004-0000-0500-00000A000000}"/>
    <hyperlink ref="B42" location="Partnering!A2.07" display="Partnering!A2.07" xr:uid="{00000000-0004-0000-0500-000006000000}"/>
    <hyperlink ref="B37" location="Partnering!A2.06" display="Partnering!A2.06" xr:uid="{00000000-0004-0000-0500-000005000000}"/>
  </hyperlinks>
  <pageMargins left="0.23622047244094491" right="0.23622047244094491" top="0.74803149606299213" bottom="0.74803149606299213" header="0.31496062992125984" footer="0.31496062992125984"/>
  <pageSetup paperSize="9" pageOrder="overThenDown" orientation="portrait" r:id="rId1"/>
  <headerFooter>
    <oddFooter>&amp;L&amp;8&amp;A&amp;R&amp;8Page &amp;P of &amp;N | &amp;D | &amp;T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0ECF2"/>
    <pageSetUpPr fitToPage="1"/>
  </sheetPr>
  <dimension ref="A1:AC59"/>
  <sheetViews>
    <sheetView showGridLines="0" workbookViewId="0">
      <pane ySplit="5" topLeftCell="A24" activePane="bottomLeft" state="frozen"/>
      <selection activeCell="C4" sqref="C4"/>
      <selection pane="bottomLeft" activeCell="D64" sqref="D64"/>
    </sheetView>
  </sheetViews>
  <sheetFormatPr defaultColWidth="0" defaultRowHeight="13" x14ac:dyDescent="0.25"/>
  <cols>
    <col min="1" max="1" width="1.7265625" style="11" customWidth="1"/>
    <col min="2" max="2" width="6.7265625" style="11" customWidth="1"/>
    <col min="3" max="3" width="80.7265625" style="11" customWidth="1"/>
    <col min="4" max="4" width="17.7265625" style="11" customWidth="1"/>
    <col min="5" max="5" width="10.7265625" style="11" customWidth="1"/>
    <col min="6" max="6" width="11.81640625" style="11" bestFit="1" customWidth="1"/>
    <col min="7" max="7" width="1.7265625" style="11" customWidth="1"/>
    <col min="8" max="16384" width="9.1796875" style="11" hidden="1"/>
  </cols>
  <sheetData>
    <row r="1" spans="2:29" x14ac:dyDescent="0.25">
      <c r="B1" s="78" t="s">
        <v>167</v>
      </c>
      <c r="AA1" s="11" t="s">
        <v>37</v>
      </c>
      <c r="AB1" s="11" t="s">
        <v>38</v>
      </c>
      <c r="AC1" s="11" t="s">
        <v>39</v>
      </c>
    </row>
    <row r="3" spans="2:29" ht="26" x14ac:dyDescent="0.25">
      <c r="B3" s="149" t="s">
        <v>174</v>
      </c>
    </row>
    <row r="5" spans="2:29" ht="26" x14ac:dyDescent="0.25">
      <c r="B5" s="125" t="s">
        <v>40</v>
      </c>
      <c r="C5" s="126" t="s">
        <v>47</v>
      </c>
      <c r="D5" s="127" t="s">
        <v>48</v>
      </c>
      <c r="E5" s="128" t="s">
        <v>168</v>
      </c>
      <c r="F5" s="129" t="s">
        <v>50</v>
      </c>
    </row>
    <row r="6" spans="2:29" x14ac:dyDescent="0.25">
      <c r="B6" s="153" t="s">
        <v>175</v>
      </c>
      <c r="C6" s="154"/>
      <c r="D6" s="168"/>
      <c r="E6" s="169"/>
      <c r="F6" s="170"/>
    </row>
    <row r="7" spans="2:29" x14ac:dyDescent="0.25">
      <c r="B7" s="156" t="s">
        <v>176</v>
      </c>
      <c r="C7" s="113"/>
      <c r="D7" s="132"/>
      <c r="E7" s="171"/>
      <c r="F7" s="133"/>
    </row>
    <row r="8" spans="2:29" x14ac:dyDescent="0.25">
      <c r="B8" s="158">
        <v>2.1</v>
      </c>
      <c r="C8" s="116" t="s">
        <v>169</v>
      </c>
      <c r="D8" s="134"/>
      <c r="E8" s="135"/>
      <c r="F8" s="136"/>
    </row>
    <row r="9" spans="2:29" x14ac:dyDescent="0.25">
      <c r="B9" s="160"/>
      <c r="C9" s="116" t="s">
        <v>170</v>
      </c>
      <c r="D9" s="134"/>
      <c r="E9" s="135"/>
      <c r="F9" s="136"/>
    </row>
    <row r="10" spans="2:29" x14ac:dyDescent="0.25">
      <c r="B10" s="160"/>
      <c r="C10" s="116" t="s">
        <v>171</v>
      </c>
      <c r="D10" s="134"/>
      <c r="E10" s="135"/>
      <c r="F10" s="136"/>
    </row>
    <row r="11" spans="2:29" x14ac:dyDescent="0.25">
      <c r="B11" s="160"/>
      <c r="C11" s="116" t="s">
        <v>172</v>
      </c>
      <c r="D11" s="134"/>
      <c r="E11" s="135"/>
      <c r="F11" s="136"/>
    </row>
    <row r="12" spans="2:29" x14ac:dyDescent="0.25">
      <c r="B12" s="160"/>
      <c r="C12" s="116" t="s">
        <v>173</v>
      </c>
      <c r="D12" s="134"/>
      <c r="E12" s="135"/>
      <c r="F12" s="136"/>
    </row>
    <row r="13" spans="2:29" x14ac:dyDescent="0.25">
      <c r="B13" s="156" t="s">
        <v>182</v>
      </c>
      <c r="C13" s="119"/>
      <c r="D13" s="132"/>
      <c r="E13" s="171"/>
      <c r="F13" s="133"/>
    </row>
    <row r="14" spans="2:29" x14ac:dyDescent="0.25">
      <c r="B14" s="158">
        <v>2.2000000000000002</v>
      </c>
      <c r="C14" s="116" t="s">
        <v>169</v>
      </c>
      <c r="D14" s="134"/>
      <c r="E14" s="135"/>
      <c r="F14" s="136"/>
    </row>
    <row r="15" spans="2:29" x14ac:dyDescent="0.25">
      <c r="B15" s="160"/>
      <c r="C15" s="116" t="s">
        <v>170</v>
      </c>
      <c r="D15" s="134"/>
      <c r="E15" s="135"/>
      <c r="F15" s="136"/>
    </row>
    <row r="16" spans="2:29" x14ac:dyDescent="0.25">
      <c r="B16" s="160"/>
      <c r="C16" s="116" t="s">
        <v>171</v>
      </c>
      <c r="D16" s="134"/>
      <c r="E16" s="135"/>
      <c r="F16" s="136"/>
    </row>
    <row r="17" spans="2:6" x14ac:dyDescent="0.25">
      <c r="B17" s="160"/>
      <c r="C17" s="116" t="s">
        <v>172</v>
      </c>
      <c r="D17" s="134"/>
      <c r="E17" s="135"/>
      <c r="F17" s="136"/>
    </row>
    <row r="18" spans="2:6" x14ac:dyDescent="0.25">
      <c r="B18" s="160"/>
      <c r="C18" s="116" t="s">
        <v>173</v>
      </c>
      <c r="D18" s="134"/>
      <c r="E18" s="135"/>
      <c r="F18" s="136"/>
    </row>
    <row r="19" spans="2:6" x14ac:dyDescent="0.25">
      <c r="B19" s="153" t="s">
        <v>188</v>
      </c>
      <c r="C19" s="162"/>
      <c r="D19" s="172"/>
      <c r="E19" s="173"/>
      <c r="F19" s="174"/>
    </row>
    <row r="20" spans="2:6" x14ac:dyDescent="0.25">
      <c r="B20" s="156" t="s">
        <v>189</v>
      </c>
      <c r="C20" s="119"/>
      <c r="D20" s="132"/>
      <c r="E20" s="171"/>
      <c r="F20" s="133"/>
    </row>
    <row r="21" spans="2:6" x14ac:dyDescent="0.25">
      <c r="B21" s="158">
        <v>2.2999999999999998</v>
      </c>
      <c r="C21" s="116" t="s">
        <v>169</v>
      </c>
      <c r="D21" s="134"/>
      <c r="E21" s="135"/>
      <c r="F21" s="136"/>
    </row>
    <row r="22" spans="2:6" x14ac:dyDescent="0.25">
      <c r="B22" s="160"/>
      <c r="C22" s="116" t="s">
        <v>170</v>
      </c>
      <c r="D22" s="134"/>
      <c r="E22" s="135"/>
      <c r="F22" s="136"/>
    </row>
    <row r="23" spans="2:6" x14ac:dyDescent="0.25">
      <c r="B23" s="160"/>
      <c r="C23" s="116" t="s">
        <v>171</v>
      </c>
      <c r="D23" s="134"/>
      <c r="E23" s="135"/>
      <c r="F23" s="136"/>
    </row>
    <row r="24" spans="2:6" x14ac:dyDescent="0.25">
      <c r="B24" s="160"/>
      <c r="C24" s="116" t="s">
        <v>172</v>
      </c>
      <c r="D24" s="134"/>
      <c r="E24" s="135"/>
      <c r="F24" s="136"/>
    </row>
    <row r="25" spans="2:6" x14ac:dyDescent="0.25">
      <c r="B25" s="160"/>
      <c r="C25" s="116" t="s">
        <v>173</v>
      </c>
      <c r="D25" s="134"/>
      <c r="E25" s="135"/>
      <c r="F25" s="136"/>
    </row>
    <row r="26" spans="2:6" x14ac:dyDescent="0.25">
      <c r="B26" s="158">
        <v>2.4</v>
      </c>
      <c r="C26" s="116" t="s">
        <v>169</v>
      </c>
      <c r="D26" s="134"/>
      <c r="E26" s="135"/>
      <c r="F26" s="136"/>
    </row>
    <row r="27" spans="2:6" x14ac:dyDescent="0.25">
      <c r="B27" s="160"/>
      <c r="C27" s="116" t="s">
        <v>170</v>
      </c>
      <c r="D27" s="134"/>
      <c r="E27" s="135"/>
      <c r="F27" s="136"/>
    </row>
    <row r="28" spans="2:6" x14ac:dyDescent="0.25">
      <c r="B28" s="160"/>
      <c r="C28" s="116" t="s">
        <v>171</v>
      </c>
      <c r="D28" s="134"/>
      <c r="E28" s="135"/>
      <c r="F28" s="136"/>
    </row>
    <row r="29" spans="2:6" x14ac:dyDescent="0.25">
      <c r="B29" s="160"/>
      <c r="C29" s="116" t="s">
        <v>172</v>
      </c>
      <c r="D29" s="134"/>
      <c r="E29" s="135"/>
      <c r="F29" s="136"/>
    </row>
    <row r="30" spans="2:6" x14ac:dyDescent="0.25">
      <c r="B30" s="160"/>
      <c r="C30" s="116" t="s">
        <v>173</v>
      </c>
      <c r="D30" s="134"/>
      <c r="E30" s="135"/>
      <c r="F30" s="136"/>
    </row>
    <row r="31" spans="2:6" x14ac:dyDescent="0.25">
      <c r="B31" s="158">
        <v>2.5</v>
      </c>
      <c r="C31" s="116" t="s">
        <v>169</v>
      </c>
      <c r="D31" s="134"/>
      <c r="E31" s="135"/>
      <c r="F31" s="136"/>
    </row>
    <row r="32" spans="2:6" x14ac:dyDescent="0.25">
      <c r="B32" s="160"/>
      <c r="C32" s="116" t="s">
        <v>170</v>
      </c>
      <c r="D32" s="134"/>
      <c r="E32" s="135"/>
      <c r="F32" s="136"/>
    </row>
    <row r="33" spans="2:6" x14ac:dyDescent="0.25">
      <c r="B33" s="160"/>
      <c r="C33" s="116" t="s">
        <v>171</v>
      </c>
      <c r="D33" s="134"/>
      <c r="E33" s="135"/>
      <c r="F33" s="136"/>
    </row>
    <row r="34" spans="2:6" x14ac:dyDescent="0.25">
      <c r="B34" s="160"/>
      <c r="C34" s="116" t="s">
        <v>172</v>
      </c>
      <c r="D34" s="134"/>
      <c r="E34" s="135"/>
      <c r="F34" s="136"/>
    </row>
    <row r="35" spans="2:6" x14ac:dyDescent="0.25">
      <c r="B35" s="160"/>
      <c r="C35" s="116" t="s">
        <v>173</v>
      </c>
      <c r="D35" s="134"/>
      <c r="E35" s="135"/>
      <c r="F35" s="136"/>
    </row>
    <row r="36" spans="2:6" x14ac:dyDescent="0.25">
      <c r="B36" s="153" t="s">
        <v>205</v>
      </c>
      <c r="C36" s="162"/>
      <c r="D36" s="172"/>
      <c r="E36" s="173"/>
      <c r="F36" s="174"/>
    </row>
    <row r="37" spans="2:6" x14ac:dyDescent="0.25">
      <c r="B37" s="156" t="s">
        <v>206</v>
      </c>
      <c r="C37" s="119"/>
      <c r="D37" s="132"/>
      <c r="E37" s="171"/>
      <c r="F37" s="133"/>
    </row>
    <row r="38" spans="2:6" x14ac:dyDescent="0.25">
      <c r="B38" s="158">
        <v>2.8</v>
      </c>
      <c r="C38" s="116" t="s">
        <v>169</v>
      </c>
      <c r="D38" s="134"/>
      <c r="E38" s="135"/>
      <c r="F38" s="136"/>
    </row>
    <row r="39" spans="2:6" x14ac:dyDescent="0.25">
      <c r="B39" s="160"/>
      <c r="C39" s="116" t="s">
        <v>170</v>
      </c>
      <c r="D39" s="134"/>
      <c r="E39" s="135"/>
      <c r="F39" s="136"/>
    </row>
    <row r="40" spans="2:6" x14ac:dyDescent="0.25">
      <c r="B40" s="160"/>
      <c r="C40" s="116" t="s">
        <v>171</v>
      </c>
      <c r="D40" s="134"/>
      <c r="E40" s="135"/>
      <c r="F40" s="136"/>
    </row>
    <row r="41" spans="2:6" x14ac:dyDescent="0.25">
      <c r="B41" s="160"/>
      <c r="C41" s="116" t="s">
        <v>172</v>
      </c>
      <c r="D41" s="134"/>
      <c r="E41" s="135"/>
      <c r="F41" s="136"/>
    </row>
    <row r="42" spans="2:6" x14ac:dyDescent="0.25">
      <c r="B42" s="160"/>
      <c r="C42" s="116" t="s">
        <v>173</v>
      </c>
      <c r="D42" s="134"/>
      <c r="E42" s="135"/>
      <c r="F42" s="136"/>
    </row>
    <row r="43" spans="2:6" x14ac:dyDescent="0.25">
      <c r="B43" s="158">
        <v>2.9</v>
      </c>
      <c r="C43" s="116" t="s">
        <v>169</v>
      </c>
      <c r="D43" s="134"/>
      <c r="E43" s="135"/>
      <c r="F43" s="136"/>
    </row>
    <row r="44" spans="2:6" x14ac:dyDescent="0.25">
      <c r="B44" s="160"/>
      <c r="C44" s="116" t="s">
        <v>170</v>
      </c>
      <c r="D44" s="134"/>
      <c r="E44" s="135"/>
      <c r="F44" s="136"/>
    </row>
    <row r="45" spans="2:6" x14ac:dyDescent="0.25">
      <c r="B45" s="160"/>
      <c r="C45" s="116" t="s">
        <v>171</v>
      </c>
      <c r="D45" s="134"/>
      <c r="E45" s="135"/>
      <c r="F45" s="136"/>
    </row>
    <row r="46" spans="2:6" x14ac:dyDescent="0.25">
      <c r="B46" s="160"/>
      <c r="C46" s="116" t="s">
        <v>172</v>
      </c>
      <c r="D46" s="134"/>
      <c r="E46" s="135"/>
      <c r="F46" s="136"/>
    </row>
    <row r="47" spans="2:6" x14ac:dyDescent="0.25">
      <c r="B47" s="160"/>
      <c r="C47" s="116" t="s">
        <v>173</v>
      </c>
      <c r="D47" s="134"/>
      <c r="E47" s="135"/>
      <c r="F47" s="136"/>
    </row>
    <row r="48" spans="2:6" x14ac:dyDescent="0.25">
      <c r="B48" s="164">
        <v>2.1</v>
      </c>
      <c r="C48" s="116" t="s">
        <v>169</v>
      </c>
      <c r="D48" s="134"/>
      <c r="E48" s="135"/>
      <c r="F48" s="136"/>
    </row>
    <row r="49" spans="2:6" x14ac:dyDescent="0.25">
      <c r="B49" s="160"/>
      <c r="C49" s="116" t="s">
        <v>170</v>
      </c>
      <c r="D49" s="134"/>
      <c r="E49" s="135"/>
      <c r="F49" s="136"/>
    </row>
    <row r="50" spans="2:6" x14ac:dyDescent="0.25">
      <c r="B50" s="160"/>
      <c r="C50" s="116" t="s">
        <v>171</v>
      </c>
      <c r="D50" s="134"/>
      <c r="E50" s="135"/>
      <c r="F50" s="136"/>
    </row>
    <row r="51" spans="2:6" x14ac:dyDescent="0.25">
      <c r="B51" s="160"/>
      <c r="C51" s="116" t="s">
        <v>172</v>
      </c>
      <c r="D51" s="134"/>
      <c r="E51" s="135"/>
      <c r="F51" s="136"/>
    </row>
    <row r="52" spans="2:6" x14ac:dyDescent="0.25">
      <c r="B52" s="160"/>
      <c r="C52" s="116" t="s">
        <v>173</v>
      </c>
      <c r="D52" s="134"/>
      <c r="E52" s="135"/>
      <c r="F52" s="136"/>
    </row>
    <row r="53" spans="2:6" x14ac:dyDescent="0.25">
      <c r="B53" s="153" t="s">
        <v>222</v>
      </c>
      <c r="C53" s="162"/>
      <c r="D53" s="172"/>
      <c r="E53" s="173"/>
      <c r="F53" s="174"/>
    </row>
    <row r="54" spans="2:6" x14ac:dyDescent="0.25">
      <c r="B54" s="156" t="s">
        <v>223</v>
      </c>
      <c r="C54" s="119"/>
      <c r="D54" s="132"/>
      <c r="E54" s="171"/>
      <c r="F54" s="133"/>
    </row>
    <row r="55" spans="2:6" x14ac:dyDescent="0.25">
      <c r="B55" s="158">
        <v>2.14</v>
      </c>
      <c r="C55" s="116" t="s">
        <v>169</v>
      </c>
      <c r="D55" s="134"/>
      <c r="E55" s="135"/>
      <c r="F55" s="136"/>
    </row>
    <row r="56" spans="2:6" x14ac:dyDescent="0.25">
      <c r="B56" s="160"/>
      <c r="C56" s="116" t="s">
        <v>170</v>
      </c>
      <c r="D56" s="134"/>
      <c r="E56" s="135"/>
      <c r="F56" s="136"/>
    </row>
    <row r="57" spans="2:6" x14ac:dyDescent="0.25">
      <c r="B57" s="160"/>
      <c r="C57" s="116" t="s">
        <v>171</v>
      </c>
      <c r="D57" s="134"/>
      <c r="E57" s="135"/>
      <c r="F57" s="136"/>
    </row>
    <row r="58" spans="2:6" x14ac:dyDescent="0.25">
      <c r="B58" s="160"/>
      <c r="C58" s="116" t="s">
        <v>172</v>
      </c>
      <c r="D58" s="134"/>
      <c r="E58" s="135"/>
      <c r="F58" s="136"/>
    </row>
    <row r="59" spans="2:6" x14ac:dyDescent="0.25">
      <c r="B59" s="165"/>
      <c r="C59" s="166" t="s">
        <v>173</v>
      </c>
      <c r="D59" s="134"/>
      <c r="E59" s="135"/>
      <c r="F59" s="136"/>
    </row>
  </sheetData>
  <autoFilter ref="B5:F59" xr:uid="{00000000-0009-0000-0000-000006000000}"/>
  <dataValidations count="2">
    <dataValidation type="list" allowBlank="1" showInputMessage="1" showErrorMessage="1" sqref="F8:F12 F14:F18 F21:F35 F38:F52 F55:F59" xr:uid="{00000000-0002-0000-0600-000000000000}">
      <formula1>$AA$1:$AC$1</formula1>
    </dataValidation>
    <dataValidation type="date" allowBlank="1" showInputMessage="1" showErrorMessage="1" prompt="Enter a date value (for example, 19/10/2020)" sqref="E8:E59" xr:uid="{00000000-0002-0000-0600-000001000000}">
      <formula1>StartDate</formula1>
      <formula2>EndDate</formula2>
    </dataValidation>
  </dataValidations>
  <hyperlinks>
    <hyperlink ref="B8" location="Partnering!A2.01" display="Partnering!A2.01" xr:uid="{00000000-0004-0000-0600-000000000000}"/>
    <hyperlink ref="B14" location="Partnering!A2.02" display="Partnering!A2.02" xr:uid="{00000000-0004-0000-0600-000001000000}"/>
    <hyperlink ref="B21" location="Partnering!A2.03" display="Partnering!A2.03" xr:uid="{00000000-0004-0000-0600-000002000000}"/>
    <hyperlink ref="B26" location="Partnering!A2.04" display="Partnering!A2.04" xr:uid="{00000000-0004-0000-0600-000003000000}"/>
    <hyperlink ref="B31" location="Partnering!A2.05" display="Partnering!A2.05" xr:uid="{00000000-0004-0000-0600-000004000000}"/>
    <hyperlink ref="B38" location="Partnering!A2.08" display="Partnering!A2.08" xr:uid="{00000000-0004-0000-0600-000007000000}"/>
    <hyperlink ref="B43" location="Partnering!A2.09" display="Partnering!A2.09" xr:uid="{00000000-0004-0000-0600-000008000000}"/>
    <hyperlink ref="B48" location="Partnering!A2.10" display="Partnering!A2.10" xr:uid="{00000000-0004-0000-0600-000009000000}"/>
    <hyperlink ref="B55" location="Partnering!A2.14" display="Partnering!A2.14" xr:uid="{00000000-0004-0000-0600-00000D000000}"/>
    <hyperlink ref="B54" location="Partnering!A2.13" display="Partnering!A2.13" xr:uid="{00000000-0004-0000-0600-00000C000000}"/>
    <hyperlink ref="B49" location="Partnering!A2.12" display="Partnering!A2.12" xr:uid="{00000000-0004-0000-0600-00000B000000}"/>
    <hyperlink ref="B44" location="Partnering!A2.11" display="Partnering!A2.11" xr:uid="{00000000-0004-0000-0600-00000A000000}"/>
    <hyperlink ref="B42" location="Partnering!A2.07" display="Partnering!A2.07" xr:uid="{00000000-0004-0000-0600-000006000000}"/>
    <hyperlink ref="B37" location="Partnering!A2.06" display="Partnering!A2.06" xr:uid="{00000000-0004-0000-0600-000005000000}"/>
  </hyperlinks>
  <pageMargins left="0.23622047244094491" right="0.23622047244094491" top="0.74803149606299213" bottom="0.74803149606299213" header="0.31496062992125984" footer="0.31496062992125984"/>
  <pageSetup paperSize="9" scale="75" fitToHeight="0" pageOrder="overThenDown" orientation="portrait" r:id="rId1"/>
  <headerFooter>
    <oddFooter>&amp;L&amp;8&amp;A&amp;R&amp;8Page &amp;P of &amp;N | &amp;D |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1"/>
  </sheetPr>
  <dimension ref="A1:AF79"/>
  <sheetViews>
    <sheetView showGridLines="0" zoomScaleNormal="100" workbookViewId="0">
      <pane ySplit="2" topLeftCell="A3" activePane="bottomLeft" state="frozen"/>
      <selection activeCell="C4" sqref="C4"/>
      <selection pane="bottomLeft" activeCell="H30" sqref="H30"/>
    </sheetView>
  </sheetViews>
  <sheetFormatPr defaultColWidth="0" defaultRowHeight="13" x14ac:dyDescent="0.25"/>
  <cols>
    <col min="1" max="1" width="0.81640625" style="11" customWidth="1"/>
    <col min="2" max="3" width="9.1796875" style="11" customWidth="1"/>
    <col min="4" max="14" width="5.7265625" style="11" customWidth="1"/>
    <col min="15" max="15" width="1.7265625" style="11" customWidth="1"/>
    <col min="16" max="16" width="56.7265625" style="11" customWidth="1"/>
    <col min="17" max="17" width="14.81640625" style="11" customWidth="1"/>
    <col min="18" max="18" width="9.1796875" style="11" customWidth="1"/>
    <col min="19" max="19" width="15" style="11" customWidth="1"/>
    <col min="20" max="20" width="11" style="11" customWidth="1"/>
    <col min="21" max="21" width="13.81640625" style="11" customWidth="1"/>
    <col min="22" max="23" width="8.453125" style="11" customWidth="1"/>
    <col min="24" max="24" width="1.7265625" style="11" customWidth="1"/>
    <col min="25" max="16384" width="9.1796875" style="11" hidden="1"/>
  </cols>
  <sheetData>
    <row r="1" spans="2:23" x14ac:dyDescent="0.25">
      <c r="B1" s="15" t="s">
        <v>229</v>
      </c>
      <c r="C1" s="16"/>
      <c r="D1" s="16"/>
      <c r="E1" s="16"/>
      <c r="F1" s="16" t="str">
        <f>'How to use this tool'!B14</f>
        <v>Enter the name of your health service organisation here.</v>
      </c>
      <c r="G1" s="16"/>
      <c r="H1" s="16"/>
      <c r="I1" s="16"/>
      <c r="J1" s="16"/>
      <c r="K1" s="16"/>
      <c r="L1" s="16"/>
      <c r="M1" s="16"/>
      <c r="N1" s="16"/>
    </row>
    <row r="2" spans="2:23" x14ac:dyDescent="0.25">
      <c r="B2" s="16" t="s">
        <v>30</v>
      </c>
      <c r="C2" s="16"/>
      <c r="D2" s="16"/>
      <c r="E2" s="16"/>
      <c r="F2" s="16"/>
      <c r="G2" s="16"/>
      <c r="H2" s="16"/>
      <c r="I2" s="16"/>
      <c r="J2" s="16"/>
      <c r="K2" s="16"/>
      <c r="L2" s="16"/>
      <c r="M2" s="16"/>
      <c r="N2" s="16"/>
    </row>
    <row r="3" spans="2:23" x14ac:dyDescent="0.25">
      <c r="B3" s="16"/>
      <c r="C3" s="16"/>
      <c r="D3" s="16"/>
      <c r="E3" s="16"/>
      <c r="F3" s="16"/>
      <c r="G3" s="16"/>
      <c r="H3" s="16"/>
      <c r="I3" s="16"/>
      <c r="J3" s="16"/>
      <c r="K3" s="16"/>
      <c r="L3" s="16"/>
      <c r="M3" s="16"/>
      <c r="N3" s="16"/>
    </row>
    <row r="4" spans="2:23" x14ac:dyDescent="0.25">
      <c r="B4" s="223" t="s">
        <v>230</v>
      </c>
      <c r="C4" s="225" t="s">
        <v>231</v>
      </c>
      <c r="D4" s="220" t="s">
        <v>232</v>
      </c>
      <c r="E4" s="221"/>
      <c r="F4" s="221"/>
      <c r="G4" s="221"/>
      <c r="H4" s="221"/>
      <c r="I4" s="221"/>
      <c r="J4" s="221"/>
      <c r="K4" s="221"/>
      <c r="L4" s="221"/>
      <c r="M4" s="222"/>
      <c r="N4" s="17" t="s">
        <v>31</v>
      </c>
    </row>
    <row r="5" spans="2:23" x14ac:dyDescent="0.25">
      <c r="B5" s="224"/>
      <c r="C5" s="226"/>
      <c r="D5" s="18">
        <v>0</v>
      </c>
      <c r="E5" s="18">
        <v>0.1</v>
      </c>
      <c r="F5" s="18">
        <v>0.2</v>
      </c>
      <c r="G5" s="18">
        <v>0.3</v>
      </c>
      <c r="H5" s="18">
        <v>0.4</v>
      </c>
      <c r="I5" s="18">
        <v>0.5</v>
      </c>
      <c r="J5" s="18">
        <v>0.6</v>
      </c>
      <c r="K5" s="18">
        <v>0.7</v>
      </c>
      <c r="L5" s="18">
        <v>0.8</v>
      </c>
      <c r="M5" s="18">
        <v>0.9</v>
      </c>
      <c r="N5" s="19">
        <v>1</v>
      </c>
    </row>
    <row r="6" spans="2:23" x14ac:dyDescent="0.25">
      <c r="B6" s="20" t="s">
        <v>36</v>
      </c>
      <c r="C6" s="16"/>
      <c r="D6" s="16"/>
      <c r="E6" s="16"/>
      <c r="F6" s="16"/>
      <c r="G6" s="16"/>
      <c r="H6" s="16"/>
      <c r="I6" s="16"/>
      <c r="J6" s="16"/>
      <c r="K6" s="16"/>
      <c r="L6" s="16"/>
      <c r="M6" s="16"/>
      <c r="N6" s="21"/>
      <c r="P6" s="11" t="s">
        <v>233</v>
      </c>
    </row>
    <row r="7" spans="2:23" x14ac:dyDescent="0.25">
      <c r="B7" s="22" t="s">
        <v>52</v>
      </c>
      <c r="C7" s="23"/>
      <c r="D7" s="23"/>
      <c r="E7" s="23"/>
      <c r="F7" s="23"/>
      <c r="G7" s="23"/>
      <c r="H7" s="23"/>
      <c r="I7" s="23"/>
      <c r="J7" s="23"/>
      <c r="K7" s="23"/>
      <c r="L7" s="23"/>
      <c r="M7" s="23"/>
      <c r="N7" s="24"/>
      <c r="Q7" s="205" t="s">
        <v>234</v>
      </c>
      <c r="R7" s="207" t="s">
        <v>235</v>
      </c>
      <c r="S7" s="215" t="s">
        <v>236</v>
      </c>
      <c r="T7" s="176"/>
      <c r="U7" s="176"/>
      <c r="V7" s="176"/>
      <c r="W7" s="176"/>
    </row>
    <row r="8" spans="2:23" x14ac:dyDescent="0.25">
      <c r="B8" s="25" t="s">
        <v>52</v>
      </c>
      <c r="C8" s="16"/>
      <c r="D8" s="16"/>
      <c r="E8" s="16"/>
      <c r="F8" s="16"/>
      <c r="G8" s="16"/>
      <c r="H8" s="16"/>
      <c r="I8" s="16"/>
      <c r="J8" s="16"/>
      <c r="K8" s="16"/>
      <c r="L8" s="16"/>
      <c r="M8" s="16"/>
      <c r="N8" s="21"/>
      <c r="Q8" s="206"/>
      <c r="R8" s="208"/>
      <c r="S8" s="216"/>
      <c r="T8" s="176"/>
      <c r="U8" s="176"/>
      <c r="V8" s="176"/>
      <c r="W8" s="176"/>
    </row>
    <row r="9" spans="2:23" x14ac:dyDescent="0.25">
      <c r="B9" s="26">
        <v>1.01</v>
      </c>
      <c r="C9" s="27">
        <f ca="1">IF('Reference sheet'!G5="","x",'Reference sheet'!G5)</f>
        <v>1</v>
      </c>
      <c r="D9" s="28" t="str">
        <f ca="1">IF(C9="x","",IF(C9="n/a",".",IF(AND(C9&gt;=0%,C9&lt;=59%),"..",IF(AND(C9&gt;=60%,C9&lt;=99%),"…",IF(C9=100%,"….","")))))</f>
        <v>….</v>
      </c>
      <c r="E9" s="28" t="str">
        <f ca="1">IF(C9="x","",IF(C9="n/a",".",IF(AND(C9&gt;=10%,C9&lt;=59%),"..",IF(AND(C9&gt;=60%,C9&lt;=99%),"…",IF(C9=100%,"….","")))))</f>
        <v>….</v>
      </c>
      <c r="F9" s="28" t="str">
        <f ca="1">IF(C9="x","",IF(C9="n/a",".",IF(AND(C9&gt;=20%,C9&lt;=59%),"..",IF(AND(C9&gt;=60%,C9&lt;=99%),"…",IF(C9=100%,"….","")))))</f>
        <v>….</v>
      </c>
      <c r="G9" s="28" t="str">
        <f ca="1">IF(C9="x","",IF(C9="n/a",".",IF(AND(C9&gt;=30%,C9&lt;=59%),"..",IF(AND(C9&gt;=60%,C9&lt;=99%),"…",IF(C9=100%,"….","")))))</f>
        <v>….</v>
      </c>
      <c r="H9" s="28" t="str">
        <f ca="1">IF(C9="x","",IF(C9="n/a",".",IF(AND(C9&gt;=40%,C9&lt;=59%),"..",IF(AND(C9&gt;=60%,C9&lt;=99%),"…",IF(C9=100%,"….","")))))</f>
        <v>….</v>
      </c>
      <c r="I9" s="28" t="str">
        <f ca="1">IF(C9="x","",IF(C9="n/a",".",IF(AND(C9&gt;=50%,C9&lt;=59%),"..",IF(AND(C9&gt;=60%,C9&lt;=99%),"…",IF(C9=100%,"….","")))))</f>
        <v>….</v>
      </c>
      <c r="J9" s="28" t="str">
        <f ca="1">IF(C9="x","",IF(C9="n/a",".",IF(AND(C9&gt;=60%,C9&lt;=99%),"…",IF(C9=100%,"….",""))))</f>
        <v>….</v>
      </c>
      <c r="K9" s="28" t="str">
        <f ca="1">IF(C9="x","",IF(C9="n/a",".",IF(AND(C9&gt;=70%,C9&lt;=99%),"…",IF(C9=100%,"….",""))))</f>
        <v>….</v>
      </c>
      <c r="L9" s="28" t="str">
        <f ca="1">IF(C9="x","",IF(C9="n/a",".",IF(AND(C9&gt;=80%,C9&lt;=99%),"…",IF(C9=100%,"….",""))))</f>
        <v>….</v>
      </c>
      <c r="M9" s="28" t="str">
        <f ca="1">IF(C9="x","",IF(C9="n/a",".",IF(AND(C9&gt;=90%,C9&lt;=99%),"…",IF(C9=100%,"….",""))))</f>
        <v>….</v>
      </c>
      <c r="N9" s="29" t="str">
        <f ca="1">IF(C9="x","",IF(C9="n/a",".",IF(C9=100%,"….","")))</f>
        <v>….</v>
      </c>
      <c r="P9" s="30" t="s">
        <v>36</v>
      </c>
      <c r="Q9" s="31">
        <v>18</v>
      </c>
      <c r="R9" s="32">
        <f ca="1">G46</f>
        <v>18</v>
      </c>
      <c r="S9" s="33">
        <f ca="1">R9/Q9</f>
        <v>1</v>
      </c>
      <c r="T9"/>
      <c r="U9"/>
      <c r="V9"/>
      <c r="W9"/>
    </row>
    <row r="10" spans="2:23" x14ac:dyDescent="0.25">
      <c r="B10" s="25" t="s">
        <v>59</v>
      </c>
      <c r="C10" s="16"/>
      <c r="D10" s="16"/>
      <c r="E10" s="16"/>
      <c r="F10" s="16"/>
      <c r="G10" s="16"/>
      <c r="H10" s="16"/>
      <c r="I10" s="16"/>
      <c r="J10" s="16"/>
      <c r="K10" s="16"/>
      <c r="L10" s="16"/>
      <c r="M10" s="16"/>
      <c r="N10" s="21"/>
      <c r="P10" s="30" t="s">
        <v>174</v>
      </c>
      <c r="Q10" s="34">
        <v>9</v>
      </c>
      <c r="R10" s="32">
        <f ca="1">G77</f>
        <v>9</v>
      </c>
      <c r="S10" s="33">
        <f ca="1">R10/Q10</f>
        <v>1</v>
      </c>
      <c r="T10"/>
      <c r="U10"/>
      <c r="V10"/>
      <c r="W10"/>
    </row>
    <row r="11" spans="2:23" x14ac:dyDescent="0.25">
      <c r="B11" s="26">
        <v>1.03</v>
      </c>
      <c r="C11" s="27">
        <f ca="1">IF('Reference sheet'!G8="","x",'Reference sheet'!G8)</f>
        <v>1</v>
      </c>
      <c r="D11" s="28" t="str">
        <f ca="1">IF(C11="x","",IF(C11="n/a",".",IF(AND(C11&gt;=0%,C11&lt;=59%),"..",IF(AND(C11&gt;=60%,C11&lt;=99%),"…",IF(C11=100%,"….","")))))</f>
        <v>….</v>
      </c>
      <c r="E11" s="28" t="str">
        <f ca="1">IF(C11="x","",IF(C11="n/a",".",IF(AND(C11&gt;=10%,C11&lt;=59%),"..",IF(AND(C11&gt;=60%,C11&lt;=99%),"…",IF(C11=100%,"….","")))))</f>
        <v>….</v>
      </c>
      <c r="F11" s="28" t="str">
        <f ca="1">IF(C11="x","",IF(C11="n/a",".",IF(AND(C11&gt;=20%,C11&lt;=59%),"..",IF(AND(C11&gt;=60%,C11&lt;=99%),"…",IF(C11=100%,"….","")))))</f>
        <v>….</v>
      </c>
      <c r="G11" s="28" t="str">
        <f ca="1">IF(C11="x","",IF(C11="n/a",".",IF(AND(C11&gt;=30%,C11&lt;=59%),"..",IF(AND(C11&gt;=60%,C11&lt;=99%),"…",IF(C11=100%,"….","")))))</f>
        <v>….</v>
      </c>
      <c r="H11" s="28" t="str">
        <f ca="1">IF(C11="x","",IF(C11="n/a",".",IF(AND(C11&gt;=40%,C11&lt;=59%),"..",IF(AND(C11&gt;=60%,C11&lt;=99%),"…",IF(C11=100%,"….","")))))</f>
        <v>….</v>
      </c>
      <c r="I11" s="28" t="str">
        <f ca="1">IF(C11="x","",IF(C11="n/a",".",IF(AND(C11&gt;=50%,C11&lt;=59%),"..",IF(AND(C11&gt;=60%,C11&lt;=99%),"…",IF(C11=100%,"….","")))))</f>
        <v>….</v>
      </c>
      <c r="J11" s="28" t="str">
        <f ca="1">IF(C11="x","",IF(C11="n/a",".",IF(AND(C11&gt;=60%,C11&lt;=99%),"…",IF(C11=100%,"….",""))))</f>
        <v>….</v>
      </c>
      <c r="K11" s="28" t="str">
        <f ca="1">IF(C11="x","",IF(C11="n/a",".",IF(AND(C11&gt;=70%,C11&lt;=99%),"…",IF(C11=100%,"….",""))))</f>
        <v>….</v>
      </c>
      <c r="L11" s="28" t="str">
        <f ca="1">IF(C11="x","",IF(C11="n/a",".",IF(AND(C11&gt;=80%,C11&lt;=99%),"…",IF(C11=100%,"….",""))))</f>
        <v>….</v>
      </c>
      <c r="M11" s="28" t="str">
        <f ca="1">IF(C11="x","",IF(C11="n/a",".",IF(AND(C11&gt;=90%,C11&lt;=99%),"…",IF(C11=100%,"….",""))))</f>
        <v>….</v>
      </c>
      <c r="N11" s="29" t="str">
        <f ca="1">IF(C11="x","",IF(C11="n/a",".",IF(C11=100%,"….","")))</f>
        <v>….</v>
      </c>
      <c r="P11" s="30" t="s">
        <v>237</v>
      </c>
      <c r="Q11" s="35">
        <f>SUM(Q9:Q10)</f>
        <v>27</v>
      </c>
      <c r="R11" s="36">
        <f ca="1">SUM(R9:R10)</f>
        <v>27</v>
      </c>
      <c r="S11" s="33">
        <f ca="1">R11/Q11</f>
        <v>1</v>
      </c>
      <c r="T11"/>
      <c r="U11"/>
      <c r="V11"/>
      <c r="W11"/>
    </row>
    <row r="12" spans="2:23" x14ac:dyDescent="0.25">
      <c r="B12" s="26">
        <v>1.04</v>
      </c>
      <c r="C12" s="27">
        <f ca="1">IF('Reference sheet'!G9="","x",'Reference sheet'!G9)</f>
        <v>1</v>
      </c>
      <c r="D12" s="37" t="str">
        <f ca="1">IF(C12="x","",IF(C12="n/a",".",IF(AND(C12&gt;=0%,C12&lt;=59%),"..",IF(AND(C12&gt;=60%,C12&lt;=99%),"…",IF(C12=100%,"….","")))))</f>
        <v>….</v>
      </c>
      <c r="E12" s="37" t="str">
        <f ca="1">IF(C12="x","",IF(C12="n/a",".",IF(AND(C12&gt;=10%,C12&lt;=59%),"..",IF(AND(C12&gt;=60%,C12&lt;=99%),"…",IF(C12=100%,"….","")))))</f>
        <v>….</v>
      </c>
      <c r="F12" s="37" t="str">
        <f ca="1">IF(C12="x","",IF(C12="n/a",".",IF(AND(C12&gt;=20%,C12&lt;=59%),"..",IF(AND(C12&gt;=60%,C12&lt;=99%),"…",IF(C12=100%,"….","")))))</f>
        <v>….</v>
      </c>
      <c r="G12" s="37" t="str">
        <f ca="1">IF(C12="x","",IF(C12="n/a",".",IF(AND(C12&gt;=30%,C12&lt;=59%),"..",IF(AND(C12&gt;=60%,C12&lt;=99%),"…",IF(C12=100%,"….","")))))</f>
        <v>….</v>
      </c>
      <c r="H12" s="37" t="str">
        <f ca="1">IF(C12="x","",IF(C12="n/a",".",IF(AND(C12&gt;=40%,C12&lt;=59%),"..",IF(AND(C12&gt;=60%,C12&lt;=99%),"…",IF(C12=100%,"….","")))))</f>
        <v>….</v>
      </c>
      <c r="I12" s="37" t="str">
        <f ca="1">IF(C12="x","",IF(C12="n/a",".",IF(AND(C12&gt;=50%,C12&lt;=59%),"..",IF(AND(C12&gt;=60%,C12&lt;=99%),"…",IF(C12=100%,"….","")))))</f>
        <v>….</v>
      </c>
      <c r="J12" s="37" t="str">
        <f ca="1">IF(C12="x","",IF(C12="n/a",".",IF(AND(C12&gt;=60%,C12&lt;=99%),"…",IF(C12=100%,"….",""))))</f>
        <v>….</v>
      </c>
      <c r="K12" s="37" t="str">
        <f ca="1">IF(C12="x","",IF(C12="n/a",".",IF(AND(C12&gt;=70%,C12&lt;=99%),"…",IF(C12=100%,"….",""))))</f>
        <v>….</v>
      </c>
      <c r="L12" s="37" t="str">
        <f ca="1">IF(C12="x","",IF(C12="n/a",".",IF(AND(C12&gt;=80%,C12&lt;=99%),"…",IF(C12=100%,"….",""))))</f>
        <v>….</v>
      </c>
      <c r="M12" s="37" t="str">
        <f ca="1">IF(C12="x","",IF(C12="n/a",".",IF(AND(C12&gt;=90%,C12&lt;=99%),"…",IF(C12=100%,"….",""))))</f>
        <v>….</v>
      </c>
      <c r="N12" s="38" t="str">
        <f ca="1">IF(C12="x","",IF(C12="n/a",".",IF(C12=100%,"….","")))</f>
        <v>….</v>
      </c>
    </row>
    <row r="13" spans="2:23" x14ac:dyDescent="0.25">
      <c r="B13" s="26">
        <v>1.05</v>
      </c>
      <c r="C13" s="27">
        <f ca="1">IF('Reference sheet'!G10="","x",'Reference sheet'!G10)</f>
        <v>1</v>
      </c>
      <c r="D13" s="39" t="str">
        <f ca="1">IF(C13="x","",IF(C13="n/a",".",IF(AND(C13&gt;=0%,C13&lt;=59%),"..",IF(AND(C13&gt;=60%,C13&lt;=99%),"…",IF(C13=100%,"….","")))))</f>
        <v>….</v>
      </c>
      <c r="E13" s="39" t="str">
        <f ca="1">IF(C13="x","",IF(C13="n/a",".",IF(AND(C13&gt;=10%,C13&lt;=59%),"..",IF(AND(C13&gt;=60%,C13&lt;=99%),"…",IF(C13=100%,"….","")))))</f>
        <v>….</v>
      </c>
      <c r="F13" s="39" t="str">
        <f ca="1">IF(C13="x","",IF(C13="n/a",".",IF(AND(C13&gt;=20%,C13&lt;=59%),"..",IF(AND(C13&gt;=60%,C13&lt;=99%),"…",IF(C13=100%,"….","")))))</f>
        <v>….</v>
      </c>
      <c r="G13" s="39" t="str">
        <f ca="1">IF(C13="x","",IF(C13="n/a",".",IF(AND(C13&gt;=30%,C13&lt;=59%),"..",IF(AND(C13&gt;=60%,C13&lt;=99%),"…",IF(C13=100%,"….","")))))</f>
        <v>….</v>
      </c>
      <c r="H13" s="39" t="str">
        <f ca="1">IF(C13="x","",IF(C13="n/a",".",IF(AND(C13&gt;=40%,C13&lt;=59%),"..",IF(AND(C13&gt;=60%,C13&lt;=99%),"…",IF(C13=100%,"….","")))))</f>
        <v>….</v>
      </c>
      <c r="I13" s="39" t="str">
        <f ca="1">IF(C13="x","",IF(C13="n/a",".",IF(AND(C13&gt;=50%,C13&lt;=59%),"..",IF(AND(C13&gt;=60%,C13&lt;=99%),"…",IF(C13=100%,"….","")))))</f>
        <v>….</v>
      </c>
      <c r="J13" s="39" t="str">
        <f ca="1">IF(C13="x","",IF(C13="n/a",".",IF(AND(C13&gt;=60%,C13&lt;=99%),"…",IF(C13=100%,"….",""))))</f>
        <v>….</v>
      </c>
      <c r="K13" s="39" t="str">
        <f ca="1">IF(C13="x","",IF(C13="n/a",".",IF(AND(C13&gt;=70%,C13&lt;=99%),"…",IF(C13=100%,"….",""))))</f>
        <v>….</v>
      </c>
      <c r="L13" s="39" t="str">
        <f ca="1">IF(C13="x","",IF(C13="n/a",".",IF(AND(C13&gt;=80%,C13&lt;=99%),"…",IF(C13=100%,"….",""))))</f>
        <v>….</v>
      </c>
      <c r="M13" s="39" t="str">
        <f ca="1">IF(C13="x","",IF(C13="n/a",".",IF(AND(C13&gt;=90%,C13&lt;=99%),"…",IF(C13=100%,"….",""))))</f>
        <v>….</v>
      </c>
      <c r="N13" s="40" t="str">
        <f ca="1">IF(C13="x","",IF(C13="n/a",".",IF(C13=100%,"….","")))</f>
        <v>….</v>
      </c>
      <c r="P13" s="11" t="s">
        <v>238</v>
      </c>
    </row>
    <row r="14" spans="2:23" x14ac:dyDescent="0.25">
      <c r="B14" s="25" t="s">
        <v>76</v>
      </c>
      <c r="C14" s="16"/>
      <c r="D14" s="16"/>
      <c r="E14" s="16"/>
      <c r="F14" s="16"/>
      <c r="G14" s="16"/>
      <c r="H14" s="16"/>
      <c r="I14" s="16"/>
      <c r="J14" s="16"/>
      <c r="K14" s="16"/>
      <c r="L14" s="16"/>
      <c r="M14" s="16"/>
      <c r="N14" s="21"/>
      <c r="Q14" s="217" t="s">
        <v>41</v>
      </c>
      <c r="R14" s="218"/>
      <c r="S14" s="219"/>
      <c r="T14" s="177"/>
      <c r="U14" s="177"/>
      <c r="V14" s="177"/>
      <c r="W14" s="177"/>
    </row>
    <row r="15" spans="2:23" x14ac:dyDescent="0.25">
      <c r="B15" s="26">
        <v>1.06</v>
      </c>
      <c r="C15" s="27">
        <f ca="1">IF('Reference sheet'!G12="","x",'Reference sheet'!G12)</f>
        <v>1</v>
      </c>
      <c r="D15" s="16" t="str">
        <f ca="1">IF(C15="x","",IF(C15="n/a",".",IF(AND(C15&gt;=0%,C15&lt;=59%),"..",IF(AND(C15&gt;=60%,C15&lt;=99%),"…",IF(C15=100%,"….","")))))</f>
        <v>….</v>
      </c>
      <c r="E15" s="16" t="str">
        <f ca="1">IF(C15="x","",IF(C15="n/a",".",IF(AND(C15&gt;=10%,C15&lt;=59%),"..",IF(AND(C15&gt;=60%,C15&lt;=99%),"…",IF(C15=100%,"….","")))))</f>
        <v>….</v>
      </c>
      <c r="F15" s="16" t="str">
        <f ca="1">IF(C15="x","",IF(C15="n/a",".",IF(AND(C15&gt;=20%,C15&lt;=59%),"..",IF(AND(C15&gt;=60%,C15&lt;=99%),"…",IF(C15=100%,"….","")))))</f>
        <v>….</v>
      </c>
      <c r="G15" s="16" t="str">
        <f ca="1">IF(C15="x","",IF(C15="n/a",".",IF(AND(C15&gt;=30%,C15&lt;=59%),"..",IF(AND(C15&gt;=60%,C15&lt;=99%),"…",IF(C15=100%,"….","")))))</f>
        <v>….</v>
      </c>
      <c r="H15" s="16" t="str">
        <f ca="1">IF(C15="x","",IF(C15="n/a",".",IF(AND(C15&gt;=40%,C15&lt;=59%),"..",IF(AND(C15&gt;=60%,C15&lt;=99%),"…",IF(C15=100%,"….","")))))</f>
        <v>….</v>
      </c>
      <c r="I15" s="16" t="str">
        <f ca="1">IF(C15="x","",IF(C15="n/a",".",IF(AND(C15&gt;=50%,C15&lt;=59%),"..",IF(AND(C15&gt;=60%,C15&lt;=99%),"…",IF(C15=100%,"….","")))))</f>
        <v>….</v>
      </c>
      <c r="J15" s="16" t="str">
        <f ca="1">IF(C15="x","",IF(C15="n/a",".",IF(AND(C15&gt;=60%,C15&lt;=99%),"…",IF(C15=100%,"….",""))))</f>
        <v>….</v>
      </c>
      <c r="K15" s="16" t="str">
        <f ca="1">IF(C15="x","",IF(C15="n/a",".",IF(AND(C15&gt;=70%,C15&lt;=99%),"…",IF(C15=100%,"….",""))))</f>
        <v>….</v>
      </c>
      <c r="L15" s="16" t="str">
        <f ca="1">IF(C15="x","",IF(C15="n/a",".",IF(AND(C15&gt;=80%,C15&lt;=99%),"…",IF(C15=100%,"….",""))))</f>
        <v>….</v>
      </c>
      <c r="M15" s="16" t="str">
        <f ca="1">IF(C15="x","",IF(C15="n/a",".",IF(AND(C15&gt;=90%,C15&lt;=99%),"…",IF(C15=100%,"….",""))))</f>
        <v>….</v>
      </c>
      <c r="N15" s="21" t="str">
        <f ca="1">IF(C15="x","",IF(C15="n/a",".",IF(C15=100%,"….","")))</f>
        <v>….</v>
      </c>
      <c r="Q15" s="41" t="s">
        <v>239</v>
      </c>
      <c r="R15" s="209" t="s">
        <v>240</v>
      </c>
      <c r="S15" s="210"/>
      <c r="T15" s="177"/>
      <c r="U15" s="177"/>
      <c r="V15" s="177"/>
      <c r="W15" s="177"/>
    </row>
    <row r="16" spans="2:23" x14ac:dyDescent="0.25">
      <c r="B16" s="22" t="s">
        <v>82</v>
      </c>
      <c r="C16" s="23"/>
      <c r="D16" s="23"/>
      <c r="E16" s="23"/>
      <c r="F16" s="23"/>
      <c r="G16" s="23"/>
      <c r="H16" s="23"/>
      <c r="I16" s="23"/>
      <c r="J16" s="23"/>
      <c r="K16" s="23"/>
      <c r="L16" s="23"/>
      <c r="M16" s="23"/>
      <c r="N16" s="24"/>
      <c r="P16" s="30" t="s">
        <v>36</v>
      </c>
      <c r="Q16" s="31">
        <f ca="1">G43</f>
        <v>18</v>
      </c>
      <c r="R16" s="211">
        <f ca="1">G44</f>
        <v>0</v>
      </c>
      <c r="S16" s="212"/>
      <c r="T16" s="177"/>
      <c r="U16" s="177"/>
      <c r="V16" s="177"/>
      <c r="W16" s="177"/>
    </row>
    <row r="17" spans="2:23" x14ac:dyDescent="0.25">
      <c r="B17" s="25" t="s">
        <v>83</v>
      </c>
      <c r="C17" s="16"/>
      <c r="D17" s="16"/>
      <c r="E17" s="16"/>
      <c r="F17" s="16"/>
      <c r="G17" s="16"/>
      <c r="H17" s="16"/>
      <c r="I17" s="16"/>
      <c r="J17" s="16"/>
      <c r="K17" s="16"/>
      <c r="L17" s="16"/>
      <c r="M17" s="16"/>
      <c r="N17" s="21"/>
      <c r="P17" s="30" t="s">
        <v>174</v>
      </c>
      <c r="Q17" s="35">
        <f ca="1">G74</f>
        <v>9</v>
      </c>
      <c r="R17" s="213">
        <f ca="1">G75</f>
        <v>0</v>
      </c>
      <c r="S17" s="214"/>
      <c r="T17" s="177"/>
      <c r="U17" s="177"/>
      <c r="V17" s="177"/>
      <c r="W17" s="177"/>
    </row>
    <row r="18" spans="2:23" x14ac:dyDescent="0.25">
      <c r="B18" s="26">
        <v>1.07</v>
      </c>
      <c r="C18" s="27">
        <f ca="1">IF('Reference sheet'!G15="","x",'Reference sheet'!G15)</f>
        <v>1</v>
      </c>
      <c r="D18" s="16" t="str">
        <f ca="1">IF(C18="x","",IF(C18="n/a",".",IF(AND(C18&gt;=0%,C18&lt;=59%),"..",IF(AND(C18&gt;=60%,C18&lt;=99%),"…",IF(C18=100%,"….","")))))</f>
        <v>….</v>
      </c>
      <c r="E18" s="16" t="str">
        <f ca="1">IF(C18="x","",IF(C18="n/a",".",IF(AND(C18&gt;=10%,C18&lt;=59%),"..",IF(AND(C18&gt;=60%,C18&lt;=99%),"…",IF(C18=100%,"….","")))))</f>
        <v>….</v>
      </c>
      <c r="F18" s="16" t="str">
        <f ca="1">IF(C18="x","",IF(C18="n/a",".",IF(AND(C18&gt;=20%,C18&lt;=59%),"..",IF(AND(C18&gt;=60%,C18&lt;=99%),"…",IF(C18=100%,"….","")))))</f>
        <v>….</v>
      </c>
      <c r="G18" s="16" t="str">
        <f ca="1">IF(C18="x","",IF(C18="n/a",".",IF(AND(C18&gt;=30%,C18&lt;=59%),"..",IF(AND(C18&gt;=60%,C18&lt;=99%),"…",IF(C18=100%,"….","")))))</f>
        <v>….</v>
      </c>
      <c r="H18" s="16" t="str">
        <f ca="1">IF(C18="x","",IF(C18="n/a",".",IF(AND(C18&gt;=40%,C18&lt;=59%),"..",IF(AND(C18&gt;=60%,C18&lt;=99%),"…",IF(C18=100%,"….","")))))</f>
        <v>….</v>
      </c>
      <c r="I18" s="16" t="str">
        <f ca="1">IF(C18="x","",IF(C18="n/a",".",IF(AND(C18&gt;=50%,C18&lt;=59%),"..",IF(AND(C18&gt;=60%,C18&lt;=99%),"…",IF(C18=100%,"….","")))))</f>
        <v>….</v>
      </c>
      <c r="J18" s="16" t="str">
        <f ca="1">IF(C18="x","",IF(C18="n/a",".",IF(AND(C18&gt;=60%,C18&lt;=99%),"…",IF(C18=100%,"….",""))))</f>
        <v>….</v>
      </c>
      <c r="K18" s="16" t="str">
        <f ca="1">IF(C18="x","",IF(C18="n/a",".",IF(AND(C18&gt;=70%,C18&lt;=99%),"…",IF(C18=100%,"….",""))))</f>
        <v>….</v>
      </c>
      <c r="L18" s="16" t="str">
        <f ca="1">IF(C18="x","",IF(C18="n/a",".",IF(AND(C18&gt;=80%,C18&lt;=99%),"…",IF(C18=100%,"….",""))))</f>
        <v>….</v>
      </c>
      <c r="M18" s="16" t="str">
        <f ca="1">IF(C18="x","",IF(C18="n/a",".",IF(AND(C18&gt;=90%,C18&lt;=99%),"…",IF(C18=100%,"….",""))))</f>
        <v>….</v>
      </c>
      <c r="N18" s="21" t="str">
        <f ca="1">IF(C18="x","",IF(C18="n/a",".",IF(C18=100%,"….","")))</f>
        <v>….</v>
      </c>
      <c r="P18" s="30" t="s">
        <v>237</v>
      </c>
      <c r="Q18" s="35">
        <f ca="1">SUM(Q16:Q17)</f>
        <v>27</v>
      </c>
      <c r="R18" s="213">
        <f ca="1">SUM(R16:R17)</f>
        <v>0</v>
      </c>
      <c r="S18" s="214"/>
      <c r="T18" s="177"/>
      <c r="U18" s="177"/>
      <c r="V18" s="177"/>
      <c r="W18" s="177"/>
    </row>
    <row r="19" spans="2:23" x14ac:dyDescent="0.25">
      <c r="B19" s="25" t="s">
        <v>89</v>
      </c>
      <c r="C19" s="16"/>
      <c r="D19" s="16"/>
      <c r="E19" s="16"/>
      <c r="F19" s="16"/>
      <c r="G19" s="16"/>
      <c r="H19" s="16"/>
      <c r="I19" s="16"/>
      <c r="J19" s="16"/>
      <c r="K19" s="16"/>
      <c r="L19" s="16"/>
      <c r="M19" s="16"/>
      <c r="N19" s="21"/>
    </row>
    <row r="20" spans="2:23" x14ac:dyDescent="0.25">
      <c r="B20" s="26">
        <v>1.08</v>
      </c>
      <c r="C20" s="27">
        <f ca="1">IF('Reference sheet'!G17="","x",'Reference sheet'!G17)</f>
        <v>1</v>
      </c>
      <c r="D20" s="28" t="str">
        <f ca="1">IF(C20="x","",IF(C20="n/a",".",IF(AND(C20&gt;=0%,C20&lt;=59%),"..",IF(AND(C20&gt;=60%,C20&lt;=99%),"…",IF(C20=100%,"….","")))))</f>
        <v>….</v>
      </c>
      <c r="E20" s="28" t="str">
        <f ca="1">IF(C20="x","",IF(C20="n/a",".",IF(AND(C20&gt;=10%,C20&lt;=59%),"..",IF(AND(C20&gt;=60%,C20&lt;=99%),"…",IF(C20=100%,"….","")))))</f>
        <v>….</v>
      </c>
      <c r="F20" s="28" t="str">
        <f ca="1">IF(C20="x","",IF(C20="n/a",".",IF(AND(C20&gt;=20%,C20&lt;=59%),"..",IF(AND(C20&gt;=60%,C20&lt;=99%),"…",IF(C20=100%,"….","")))))</f>
        <v>….</v>
      </c>
      <c r="G20" s="28" t="str">
        <f ca="1">IF(C20="x","",IF(C20="n/a",".",IF(AND(C20&gt;=30%,C20&lt;=59%),"..",IF(AND(C20&gt;=60%,C20&lt;=99%),"…",IF(C20=100%,"….","")))))</f>
        <v>….</v>
      </c>
      <c r="H20" s="28" t="str">
        <f ca="1">IF(C20="x","",IF(C20="n/a",".",IF(AND(C20&gt;=40%,C20&lt;=59%),"..",IF(AND(C20&gt;=60%,C20&lt;=99%),"…",IF(C20=100%,"….","")))))</f>
        <v>….</v>
      </c>
      <c r="I20" s="28" t="str">
        <f ca="1">IF(C20="x","",IF(C20="n/a",".",IF(AND(C20&gt;=50%,C20&lt;=59%),"..",IF(AND(C20&gt;=60%,C20&lt;=99%),"…",IF(C20=100%,"….","")))))</f>
        <v>….</v>
      </c>
      <c r="J20" s="28" t="str">
        <f ca="1">IF(C20="x","",IF(C20="n/a",".",IF(AND(C20&gt;=60%,C20&lt;=99%),"…",IF(C20=100%,"….",""))))</f>
        <v>….</v>
      </c>
      <c r="K20" s="28" t="str">
        <f ca="1">IF(C20="x","",IF(C20="n/a",".",IF(AND(C20&gt;=70%,C20&lt;=99%),"…",IF(C20=100%,"….",""))))</f>
        <v>….</v>
      </c>
      <c r="L20" s="28" t="str">
        <f ca="1">IF(C20="x","",IF(C20="n/a",".",IF(AND(C20&gt;=80%,C20&lt;=99%),"…",IF(C20=100%,"….",""))))</f>
        <v>….</v>
      </c>
      <c r="M20" s="28" t="str">
        <f ca="1">IF(C20="x","",IF(C20="n/a",".",IF(AND(C20&gt;=90%,C20&lt;=99%),"…",IF(C20=100%,"….",""))))</f>
        <v>….</v>
      </c>
      <c r="N20" s="29" t="str">
        <f ca="1">IF(C20="x","",IF(C20="n/a",".",IF(C20=100%,"….","")))</f>
        <v>….</v>
      </c>
      <c r="Q20" s="217" t="s">
        <v>41</v>
      </c>
      <c r="R20" s="218"/>
      <c r="S20" s="219"/>
      <c r="T20" s="177"/>
      <c r="U20" s="177"/>
      <c r="V20" s="177"/>
      <c r="W20" s="177"/>
    </row>
    <row r="21" spans="2:23" x14ac:dyDescent="0.25">
      <c r="B21" s="26">
        <v>1.0900000000000001</v>
      </c>
      <c r="C21" s="27">
        <f ca="1">IF('Reference sheet'!G18="","x",'Reference sheet'!G18)</f>
        <v>1</v>
      </c>
      <c r="D21" s="39" t="str">
        <f ca="1">IF(C21="x","",IF(C21="n/a",".",IF(AND(C21&gt;=0%,C21&lt;=59%),"..",IF(AND(C21&gt;=60%,C21&lt;=99%),"…",IF(C21=100%,"….","")))))</f>
        <v>….</v>
      </c>
      <c r="E21" s="39" t="str">
        <f ca="1">IF(C21="x","",IF(C21="n/a",".",IF(AND(C21&gt;=10%,C21&lt;=59%),"..",IF(AND(C21&gt;=60%,C21&lt;=99%),"…",IF(C21=100%,"….","")))))</f>
        <v>….</v>
      </c>
      <c r="F21" s="39" t="str">
        <f ca="1">IF(C21="x","",IF(C21="n/a",".",IF(AND(C21&gt;=20%,C21&lt;=59%),"..",IF(AND(C21&gt;=60%,C21&lt;=99%),"…",IF(C21=100%,"….","")))))</f>
        <v>….</v>
      </c>
      <c r="G21" s="39" t="str">
        <f ca="1">IF(C21="x","",IF(C21="n/a",".",IF(AND(C21&gt;=30%,C21&lt;=59%),"..",IF(AND(C21&gt;=60%,C21&lt;=99%),"…",IF(C21=100%,"….","")))))</f>
        <v>….</v>
      </c>
      <c r="H21" s="39" t="str">
        <f ca="1">IF(C21="x","",IF(C21="n/a",".",IF(AND(C21&gt;=40%,C21&lt;=59%),"..",IF(AND(C21&gt;=60%,C21&lt;=99%),"…",IF(C21=100%,"….","")))))</f>
        <v>….</v>
      </c>
      <c r="I21" s="39" t="str">
        <f ca="1">IF(C21="x","",IF(C21="n/a",".",IF(AND(C21&gt;=50%,C21&lt;=59%),"..",IF(AND(C21&gt;=60%,C21&lt;=99%),"…",IF(C21=100%,"….","")))))</f>
        <v>….</v>
      </c>
      <c r="J21" s="39" t="str">
        <f ca="1">IF(C21="x","",IF(C21="n/a",".",IF(AND(C21&gt;=60%,C21&lt;=99%),"…",IF(C21=100%,"….",""))))</f>
        <v>….</v>
      </c>
      <c r="K21" s="39" t="str">
        <f ca="1">IF(C21="x","",IF(C21="n/a",".",IF(AND(C21&gt;=70%,C21&lt;=99%),"…",IF(C21=100%,"….",""))))</f>
        <v>….</v>
      </c>
      <c r="L21" s="39" t="str">
        <f ca="1">IF(C21="x","",IF(C21="n/a",".",IF(AND(C21&gt;=80%,C21&lt;=99%),"…",IF(C21=100%,"….",""))))</f>
        <v>….</v>
      </c>
      <c r="M21" s="39" t="str">
        <f ca="1">IF(C21="x","",IF(C21="n/a",".",IF(AND(C21&gt;=90%,C21&lt;=99%),"…",IF(C21=100%,"….",""))))</f>
        <v>….</v>
      </c>
      <c r="N21" s="40" t="str">
        <f ca="1">IF(C21="x","",IF(C21="n/a",".",IF(C21=100%,"….","")))</f>
        <v>….</v>
      </c>
      <c r="Q21" s="41" t="s">
        <v>241</v>
      </c>
      <c r="R21" s="209" t="s">
        <v>242</v>
      </c>
      <c r="S21" s="210"/>
      <c r="T21" s="177"/>
      <c r="U21" s="177"/>
      <c r="V21" s="177"/>
      <c r="W21" s="177"/>
    </row>
    <row r="22" spans="2:23" x14ac:dyDescent="0.25">
      <c r="B22" s="25" t="s">
        <v>100</v>
      </c>
      <c r="C22" s="16"/>
      <c r="D22" s="16"/>
      <c r="E22" s="16"/>
      <c r="F22" s="16"/>
      <c r="G22" s="16"/>
      <c r="H22" s="16"/>
      <c r="I22" s="16"/>
      <c r="J22" s="16"/>
      <c r="K22" s="16"/>
      <c r="L22" s="16"/>
      <c r="M22" s="16"/>
      <c r="N22" s="21"/>
      <c r="P22" s="30" t="s">
        <v>36</v>
      </c>
      <c r="Q22" s="42">
        <f ca="1">G43/18</f>
        <v>1</v>
      </c>
      <c r="R22" s="201">
        <f ca="1">G44/18</f>
        <v>0</v>
      </c>
      <c r="S22" s="202"/>
      <c r="T22" s="27"/>
      <c r="U22" s="27"/>
      <c r="V22" s="27"/>
      <c r="W22" s="27"/>
    </row>
    <row r="23" spans="2:23" x14ac:dyDescent="0.25">
      <c r="B23" s="43">
        <v>1.1000000000000001</v>
      </c>
      <c r="C23" s="27">
        <f ca="1">IF('Reference sheet'!G20="","x",'Reference sheet'!G20)</f>
        <v>1</v>
      </c>
      <c r="D23" s="16" t="str">
        <f ca="1">IF(C23="x","",IF(C23="n/a",".",IF(AND(C23&gt;=0%,C23&lt;=59%),"..",IF(AND(C23&gt;=60%,C23&lt;=99%),"…",IF(C23=100%,"….","")))))</f>
        <v>….</v>
      </c>
      <c r="E23" s="16" t="str">
        <f ca="1">IF(C23="x","",IF(C23="n/a",".",IF(AND(C23&gt;=10%,C23&lt;=59%),"..",IF(AND(C23&gt;=60%,C23&lt;=99%),"…",IF(C23=100%,"….","")))))</f>
        <v>….</v>
      </c>
      <c r="F23" s="16" t="str">
        <f ca="1">IF(C23="x","",IF(C23="n/a",".",IF(AND(C23&gt;=20%,C23&lt;=59%),"..",IF(AND(C23&gt;=60%,C23&lt;=99%),"…",IF(C23=100%,"….","")))))</f>
        <v>….</v>
      </c>
      <c r="G23" s="16" t="str">
        <f ca="1">IF(C23="x","",IF(C23="n/a",".",IF(AND(C23&gt;=30%,C23&lt;=59%),"..",IF(AND(C23&gt;=60%,C23&lt;=99%),"…",IF(C23=100%,"….","")))))</f>
        <v>….</v>
      </c>
      <c r="H23" s="16" t="str">
        <f ca="1">IF(C23="x","",IF(C23="n/a",".",IF(AND(C23&gt;=40%,C23&lt;=59%),"..",IF(AND(C23&gt;=60%,C23&lt;=99%),"…",IF(C23=100%,"….","")))))</f>
        <v>….</v>
      </c>
      <c r="I23" s="16" t="str">
        <f ca="1">IF(C23="x","",IF(C23="n/a",".",IF(AND(C23&gt;=50%,C23&lt;=59%),"..",IF(AND(C23&gt;=60%,C23&lt;=99%),"…",IF(C23=100%,"….","")))))</f>
        <v>….</v>
      </c>
      <c r="J23" s="16" t="str">
        <f ca="1">IF(C23="x","",IF(C23="n/a",".",IF(AND(C23&gt;=60%,C23&lt;=99%),"…",IF(C23=100%,"….",""))))</f>
        <v>….</v>
      </c>
      <c r="K23" s="16" t="str">
        <f ca="1">IF(C23="x","",IF(C23="n/a",".",IF(AND(C23&gt;=70%,C23&lt;=99%),"…",IF(C23=100%,"….",""))))</f>
        <v>….</v>
      </c>
      <c r="L23" s="16" t="str">
        <f ca="1">IF(C23="x","",IF(C23="n/a",".",IF(AND(C23&gt;=80%,C23&lt;=99%),"…",IF(C23=100%,"….",""))))</f>
        <v>….</v>
      </c>
      <c r="M23" s="16" t="str">
        <f ca="1">IF(C23="x","",IF(C23="n/a",".",IF(AND(C23&gt;=90%,C23&lt;=99%),"…",IF(C23=100%,"….",""))))</f>
        <v>….</v>
      </c>
      <c r="N23" s="21" t="str">
        <f ca="1">IF(C23="x","",IF(C23="n/a",".",IF(C23=100%,"….","")))</f>
        <v>….</v>
      </c>
      <c r="P23" s="30" t="s">
        <v>174</v>
      </c>
      <c r="Q23" s="42">
        <f ca="1">G74/9</f>
        <v>1</v>
      </c>
      <c r="R23" s="203">
        <f ca="1">G75/9</f>
        <v>0</v>
      </c>
      <c r="S23" s="204"/>
      <c r="T23" s="27"/>
      <c r="U23" s="27"/>
      <c r="V23" s="27"/>
      <c r="W23" s="27"/>
    </row>
    <row r="24" spans="2:23" x14ac:dyDescent="0.25">
      <c r="B24" s="25" t="s">
        <v>106</v>
      </c>
      <c r="C24" s="16"/>
      <c r="D24" s="16"/>
      <c r="E24" s="16"/>
      <c r="F24" s="16"/>
      <c r="G24" s="16"/>
      <c r="H24" s="16"/>
      <c r="I24" s="16"/>
      <c r="J24" s="16"/>
      <c r="K24" s="16"/>
      <c r="L24" s="16"/>
      <c r="M24" s="16"/>
      <c r="N24" s="21"/>
    </row>
    <row r="25" spans="2:23" x14ac:dyDescent="0.25">
      <c r="B25" s="26">
        <v>1.1100000000000001</v>
      </c>
      <c r="C25" s="27">
        <f ca="1">IF('Reference sheet'!G22="","x",'Reference sheet'!G22)</f>
        <v>1</v>
      </c>
      <c r="D25" s="28" t="str">
        <f ca="1">IF(C25="x","",IF(C25="n/a",".",IF(AND(C25&gt;=0%,C25&lt;=59%),"..",IF(AND(C25&gt;=60%,C25&lt;=99%),"…",IF(C25=100%,"….","")))))</f>
        <v>….</v>
      </c>
      <c r="E25" s="28" t="str">
        <f ca="1">IF(C25="x","",IF(C25="n/a",".",IF(AND(C25&gt;=10%,C25&lt;=59%),"..",IF(AND(C25&gt;=60%,C25&lt;=99%),"…",IF(C25=100%,"….","")))))</f>
        <v>….</v>
      </c>
      <c r="F25" s="28" t="str">
        <f ca="1">IF(C25="x","",IF(C25="n/a",".",IF(AND(C25&gt;=20%,C25&lt;=59%),"..",IF(AND(C25&gt;=60%,C25&lt;=99%),"…",IF(C25=100%,"….","")))))</f>
        <v>….</v>
      </c>
      <c r="G25" s="28" t="str">
        <f ca="1">IF(C25="x","",IF(C25="n/a",".",IF(AND(C25&gt;=30%,C25&lt;=59%),"..",IF(AND(C25&gt;=60%,C25&lt;=99%),"…",IF(C25=100%,"….","")))))</f>
        <v>….</v>
      </c>
      <c r="H25" s="28" t="str">
        <f ca="1">IF(C25="x","",IF(C25="n/a",".",IF(AND(C25&gt;=40%,C25&lt;=59%),"..",IF(AND(C25&gt;=60%,C25&lt;=99%),"…",IF(C25=100%,"….","")))))</f>
        <v>….</v>
      </c>
      <c r="I25" s="28" t="str">
        <f ca="1">IF(C25="x","",IF(C25="n/a",".",IF(AND(C25&gt;=50%,C25&lt;=59%),"..",IF(AND(C25&gt;=60%,C25&lt;=99%),"…",IF(C25=100%,"….","")))))</f>
        <v>….</v>
      </c>
      <c r="J25" s="28" t="str">
        <f ca="1">IF(C25="x","",IF(C25="n/a",".",IF(AND(C25&gt;=60%,C25&lt;=99%),"…",IF(C25=100%,"….",""))))</f>
        <v>….</v>
      </c>
      <c r="K25" s="28" t="str">
        <f ca="1">IF(C25="x","",IF(C25="n/a",".",IF(AND(C25&gt;=70%,C25&lt;=99%),"…",IF(C25=100%,"….",""))))</f>
        <v>….</v>
      </c>
      <c r="L25" s="28" t="str">
        <f ca="1">IF(C25="x","",IF(C25="n/a",".",IF(AND(C25&gt;=80%,C25&lt;=99%),"…",IF(C25=100%,"….",""))))</f>
        <v>….</v>
      </c>
      <c r="M25" s="28" t="str">
        <f ca="1">IF(C25="x","",IF(C25="n/a",".",IF(AND(C25&gt;=90%,C25&lt;=99%),"…",IF(C25=100%,"….",""))))</f>
        <v>….</v>
      </c>
      <c r="N25" s="29" t="str">
        <f ca="1">IF(C25="x","",IF(C25="n/a",".",IF(C25=100%,"….","")))</f>
        <v>….</v>
      </c>
    </row>
    <row r="26" spans="2:23" x14ac:dyDescent="0.25">
      <c r="B26" s="26">
        <v>1.1200000000000001</v>
      </c>
      <c r="C26" s="27">
        <f ca="1">IF('Reference sheet'!G23="","x",'Reference sheet'!G23)</f>
        <v>1</v>
      </c>
      <c r="D26" s="39" t="str">
        <f ca="1">IF(C26="x","",IF(C26="n/a",".",IF(AND(C26&gt;=0%,C26&lt;=59%),"..",IF(AND(C26&gt;=60%,C26&lt;=99%),"…",IF(C26=100%,"….","")))))</f>
        <v>….</v>
      </c>
      <c r="E26" s="39" t="str">
        <f ca="1">IF(C26="x","",IF(C26="n/a",".",IF(AND(C26&gt;=10%,C26&lt;=59%),"..",IF(AND(C26&gt;=60%,C26&lt;=99%),"…",IF(C26=100%,"….","")))))</f>
        <v>….</v>
      </c>
      <c r="F26" s="39" t="str">
        <f ca="1">IF(C26="x","",IF(C26="n/a",".",IF(AND(C26&gt;=20%,C26&lt;=59%),"..",IF(AND(C26&gt;=60%,C26&lt;=99%),"…",IF(C26=100%,"….","")))))</f>
        <v>….</v>
      </c>
      <c r="G26" s="39" t="str">
        <f ca="1">IF(C26="x","",IF(C26="n/a",".",IF(AND(C26&gt;=30%,C26&lt;=59%),"..",IF(AND(C26&gt;=60%,C26&lt;=99%),"…",IF(C26=100%,"….","")))))</f>
        <v>….</v>
      </c>
      <c r="H26" s="39" t="str">
        <f ca="1">IF(C26="x","",IF(C26="n/a",".",IF(AND(C26&gt;=40%,C26&lt;=59%),"..",IF(AND(C26&gt;=60%,C26&lt;=99%),"…",IF(C26=100%,"….","")))))</f>
        <v>….</v>
      </c>
      <c r="I26" s="39" t="str">
        <f ca="1">IF(C26="x","",IF(C26="n/a",".",IF(AND(C26&gt;=50%,C26&lt;=59%),"..",IF(AND(C26&gt;=60%,C26&lt;=99%),"…",IF(C26=100%,"….","")))))</f>
        <v>….</v>
      </c>
      <c r="J26" s="39" t="str">
        <f ca="1">IF(C26="x","",IF(C26="n/a",".",IF(AND(C26&gt;=60%,C26&lt;=99%),"…",IF(C26=100%,"….",""))))</f>
        <v>….</v>
      </c>
      <c r="K26" s="39" t="str">
        <f ca="1">IF(C26="x","",IF(C26="n/a",".",IF(AND(C26&gt;=70%,C26&lt;=99%),"…",IF(C26=100%,"….",""))))</f>
        <v>….</v>
      </c>
      <c r="L26" s="39" t="str">
        <f ca="1">IF(C26="x","",IF(C26="n/a",".",IF(AND(C26&gt;=80%,C26&lt;=99%),"…",IF(C26=100%,"….",""))))</f>
        <v>….</v>
      </c>
      <c r="M26" s="39" t="str">
        <f ca="1">IF(C26="x","",IF(C26="n/a",".",IF(AND(C26&gt;=90%,C26&lt;=99%),"…",IF(C26=100%,"….",""))))</f>
        <v>….</v>
      </c>
      <c r="N26" s="40" t="str">
        <f ca="1">IF(C26="x","",IF(C26="n/a",".",IF(C26=100%,"….","")))</f>
        <v>….</v>
      </c>
    </row>
    <row r="27" spans="2:23" x14ac:dyDescent="0.25">
      <c r="B27" s="25" t="s">
        <v>117</v>
      </c>
      <c r="C27" s="16"/>
      <c r="D27" s="16"/>
      <c r="E27" s="16"/>
      <c r="F27" s="16"/>
      <c r="G27" s="16"/>
      <c r="H27" s="16"/>
      <c r="I27" s="16"/>
      <c r="J27" s="16"/>
      <c r="K27" s="16"/>
      <c r="L27" s="16"/>
      <c r="M27" s="16"/>
      <c r="N27" s="21"/>
      <c r="Q27" s="197" t="s">
        <v>41</v>
      </c>
      <c r="R27" s="198"/>
      <c r="S27" s="198"/>
      <c r="T27" s="198"/>
      <c r="U27" s="198"/>
    </row>
    <row r="28" spans="2:23" ht="43" customHeight="1" x14ac:dyDescent="0.25">
      <c r="B28" s="26">
        <v>1.1299999999999999</v>
      </c>
      <c r="C28" s="27">
        <f ca="1">IF('Reference sheet'!G25="","x",'Reference sheet'!G25)</f>
        <v>1</v>
      </c>
      <c r="D28" s="28" t="str">
        <f ca="1">IF(C28="x","",IF(C28="n/a",".",IF(AND(C28&gt;=0%,C28&lt;=59%),"..",IF(AND(C28&gt;=60%,C28&lt;=99%),"…",IF(C28=100%,"….","")))))</f>
        <v>….</v>
      </c>
      <c r="E28" s="28" t="str">
        <f ca="1">IF(C28="x","",IF(C28="n/a",".",IF(AND(C28&gt;=10%,C28&lt;=59%),"..",IF(AND(C28&gt;=60%,C28&lt;=99%),"…",IF(C28=100%,"….","")))))</f>
        <v>….</v>
      </c>
      <c r="F28" s="28" t="str">
        <f ca="1">IF(C28="x","",IF(C28="n/a",".",IF(AND(C28&gt;=20%,C28&lt;=59%),"..",IF(AND(C28&gt;=60%,C28&lt;=99%),"…",IF(C28=100%,"….","")))))</f>
        <v>….</v>
      </c>
      <c r="G28" s="28" t="str">
        <f ca="1">IF(C28="x","",IF(C28="n/a",".",IF(AND(C28&gt;=30%,C28&lt;=59%),"..",IF(AND(C28&gt;=60%,C28&lt;=99%),"…",IF(C28=100%,"….","")))))</f>
        <v>….</v>
      </c>
      <c r="H28" s="28" t="str">
        <f ca="1">IF(C28="x","",IF(C28="n/a",".",IF(AND(C28&gt;=40%,C28&lt;=59%),"..",IF(AND(C28&gt;=60%,C28&lt;=99%),"…",IF(C28=100%,"….","")))))</f>
        <v>….</v>
      </c>
      <c r="I28" s="28" t="str">
        <f ca="1">IF(C28="x","",IF(C28="n/a",".",IF(AND(C28&gt;=50%,C28&lt;=59%),"..",IF(AND(C28&gt;=60%,C28&lt;=99%),"…",IF(C28=100%,"….","")))))</f>
        <v>….</v>
      </c>
      <c r="J28" s="28" t="str">
        <f ca="1">IF(C28="x","",IF(C28="n/a",".",IF(AND(C28&gt;=60%,C28&lt;=99%),"…",IF(C28=100%,"….",""))))</f>
        <v>….</v>
      </c>
      <c r="K28" s="28" t="str">
        <f ca="1">IF(C28="x","",IF(C28="n/a",".",IF(AND(C28&gt;=70%,C28&lt;=99%),"…",IF(C28=100%,"….",""))))</f>
        <v>….</v>
      </c>
      <c r="L28" s="28" t="str">
        <f ca="1">IF(C28="x","",IF(C28="n/a",".",IF(AND(C28&gt;=80%,C28&lt;=99%),"…",IF(C28=100%,"….",""))))</f>
        <v>….</v>
      </c>
      <c r="M28" s="28" t="str">
        <f ca="1">IF(C28="x","",IF(C28="n/a",".",IF(AND(C28&gt;=90%,C28&lt;=99%),"…",IF(C28=100%,"….",""))))</f>
        <v>….</v>
      </c>
      <c r="N28" s="29" t="str">
        <f ca="1">IF(C28="x","",IF(C28="n/a",".",IF(C28=100%,"….","")))</f>
        <v>….</v>
      </c>
      <c r="Q28" s="180" t="s">
        <v>243</v>
      </c>
      <c r="R28" s="181" t="s">
        <v>244</v>
      </c>
      <c r="S28" s="180" t="s">
        <v>245</v>
      </c>
      <c r="T28" s="182" t="s">
        <v>246</v>
      </c>
      <c r="U28" s="183" t="s">
        <v>247</v>
      </c>
    </row>
    <row r="29" spans="2:23" x14ac:dyDescent="0.25">
      <c r="B29" s="26">
        <v>1.1399999999999999</v>
      </c>
      <c r="C29" s="27">
        <f ca="1">IF('Reference sheet'!G26="","x",'Reference sheet'!G26)</f>
        <v>1</v>
      </c>
      <c r="D29" s="39" t="str">
        <f ca="1">IF(C29="x","",IF(C29="n/a",".",IF(AND(C29&gt;=0%,C29&lt;=59%),"..",IF(AND(C29&gt;=60%,C29&lt;=99%),"…",IF(C29=100%,"….","")))))</f>
        <v>….</v>
      </c>
      <c r="E29" s="39" t="str">
        <f ca="1">IF(C29="x","",IF(C29="n/a",".",IF(AND(C29&gt;=10%,C29&lt;=59%),"..",IF(AND(C29&gt;=60%,C29&lt;=99%),"…",IF(C29=100%,"….","")))))</f>
        <v>….</v>
      </c>
      <c r="F29" s="39" t="str">
        <f ca="1">IF(C29="x","",IF(C29="n/a",".",IF(AND(C29&gt;=20%,C29&lt;=59%),"..",IF(AND(C29&gt;=60%,C29&lt;=99%),"…",IF(C29=100%,"….","")))))</f>
        <v>….</v>
      </c>
      <c r="G29" s="39" t="str">
        <f ca="1">IF(C29="x","",IF(C29="n/a",".",IF(AND(C29&gt;=30%,C29&lt;=59%),"..",IF(AND(C29&gt;=60%,C29&lt;=99%),"…",IF(C29=100%,"….","")))))</f>
        <v>….</v>
      </c>
      <c r="H29" s="39" t="str">
        <f ca="1">IF(C29="x","",IF(C29="n/a",".",IF(AND(C29&gt;=40%,C29&lt;=59%),"..",IF(AND(C29&gt;=60%,C29&lt;=99%),"…",IF(C29=100%,"….","")))))</f>
        <v>….</v>
      </c>
      <c r="I29" s="39" t="str">
        <f ca="1">IF(C29="x","",IF(C29="n/a",".",IF(AND(C29&gt;=50%,C29&lt;=59%),"..",IF(AND(C29&gt;=60%,C29&lt;=99%),"…",IF(C29=100%,"….","")))))</f>
        <v>….</v>
      </c>
      <c r="J29" s="39" t="str">
        <f ca="1">IF(C29="x","",IF(C29="n/a",".",IF(AND(C29&gt;=60%,C29&lt;=99%),"…",IF(C29=100%,"….",""))))</f>
        <v>….</v>
      </c>
      <c r="K29" s="39" t="str">
        <f ca="1">IF(C29="x","",IF(C29="n/a",".",IF(AND(C29&gt;=70%,C29&lt;=99%),"…",IF(C29=100%,"….",""))))</f>
        <v>….</v>
      </c>
      <c r="L29" s="39" t="str">
        <f ca="1">IF(C29="x","",IF(C29="n/a",".",IF(AND(C29&gt;=80%,C29&lt;=99%),"…",IF(C29=100%,"….",""))))</f>
        <v>….</v>
      </c>
      <c r="M29" s="39" t="str">
        <f ca="1">IF(C29="x","",IF(C29="n/a",".",IF(AND(C29&gt;=90%,C29&lt;=99%),"…",IF(C29=100%,"….",""))))</f>
        <v>….</v>
      </c>
      <c r="N29" s="40" t="str">
        <f ca="1">IF(C29="x","",IF(C29="n/a",".",IF(C29=100%,"….","")))</f>
        <v>….</v>
      </c>
      <c r="P29" s="30" t="s">
        <v>36</v>
      </c>
      <c r="Q29" s="180">
        <f ca="1">Q43</f>
        <v>18</v>
      </c>
      <c r="R29" s="180">
        <f ca="1">Q44</f>
        <v>0</v>
      </c>
      <c r="S29" s="180">
        <f ca="1">Q45</f>
        <v>0</v>
      </c>
      <c r="T29" s="180">
        <f ca="1">Q46</f>
        <v>0</v>
      </c>
      <c r="U29" s="180">
        <f ca="1">Q47</f>
        <v>0</v>
      </c>
    </row>
    <row r="30" spans="2:23" x14ac:dyDescent="0.25">
      <c r="B30" s="25" t="s">
        <v>128</v>
      </c>
      <c r="C30" s="16"/>
      <c r="D30" s="16"/>
      <c r="E30" s="16"/>
      <c r="F30" s="16"/>
      <c r="G30" s="16"/>
      <c r="H30" s="16"/>
      <c r="I30" s="16"/>
      <c r="J30" s="16"/>
      <c r="K30" s="16"/>
      <c r="L30" s="16"/>
      <c r="M30" s="16"/>
      <c r="N30" s="21"/>
      <c r="P30" s="30" t="s">
        <v>174</v>
      </c>
      <c r="Q30" s="180">
        <f ca="1">Q74</f>
        <v>9</v>
      </c>
      <c r="R30" s="180">
        <f ca="1">Q75</f>
        <v>0</v>
      </c>
      <c r="S30" s="180">
        <f ca="1">Q76</f>
        <v>0</v>
      </c>
      <c r="T30" s="180">
        <f ca="1">Q77</f>
        <v>0</v>
      </c>
      <c r="U30" s="180">
        <f ca="1">Q78</f>
        <v>0</v>
      </c>
    </row>
    <row r="31" spans="2:23" x14ac:dyDescent="0.25">
      <c r="B31" s="26">
        <v>1.1499999999999999</v>
      </c>
      <c r="C31" s="27">
        <f ca="1">IF('Reference sheet'!G28="","x",'Reference sheet'!G28)</f>
        <v>1</v>
      </c>
      <c r="D31" s="16" t="str">
        <f ca="1">IF(C31="x","",IF(C31="n/a",".",IF(AND(C31&gt;=0%,C31&lt;=59%),"..",IF(AND(C31&gt;=60%,C31&lt;=99%),"…",IF(C31=100%,"….","")))))</f>
        <v>….</v>
      </c>
      <c r="E31" s="16" t="str">
        <f ca="1">IF(C31="x","",IF(C31="n/a",".",IF(AND(C31&gt;=10%,C31&lt;=59%),"..",IF(AND(C31&gt;=60%,C31&lt;=99%),"…",IF(C31=100%,"….","")))))</f>
        <v>….</v>
      </c>
      <c r="F31" s="16" t="str">
        <f ca="1">IF(C31="x","",IF(C31="n/a",".",IF(AND(C31&gt;=20%,C31&lt;=59%),"..",IF(AND(C31&gt;=60%,C31&lt;=99%),"…",IF(C31=100%,"….","")))))</f>
        <v>….</v>
      </c>
      <c r="G31" s="16" t="str">
        <f ca="1">IF(C31="x","",IF(C31="n/a",".",IF(AND(C31&gt;=30%,C31&lt;=59%),"..",IF(AND(C31&gt;=60%,C31&lt;=99%),"…",IF(C31=100%,"….","")))))</f>
        <v>….</v>
      </c>
      <c r="H31" s="16" t="str">
        <f ca="1">IF(C31="x","",IF(C31="n/a",".",IF(AND(C31&gt;=40%,C31&lt;=59%),"..",IF(AND(C31&gt;=60%,C31&lt;=99%),"…",IF(C31=100%,"….","")))))</f>
        <v>….</v>
      </c>
      <c r="I31" s="16" t="str">
        <f ca="1">IF(C31="x","",IF(C31="n/a",".",IF(AND(C31&gt;=50%,C31&lt;=59%),"..",IF(AND(C31&gt;=60%,C31&lt;=99%),"…",IF(C31=100%,"….","")))))</f>
        <v>….</v>
      </c>
      <c r="J31" s="16" t="str">
        <f ca="1">IF(C31="x","",IF(C31="n/a",".",IF(AND(C31&gt;=60%,C31&lt;=99%),"…",IF(C31=100%,"….",""))))</f>
        <v>….</v>
      </c>
      <c r="K31" s="16" t="str">
        <f ca="1">IF(C31="x","",IF(C31="n/a",".",IF(AND(C31&gt;=70%,C31&lt;=99%),"…",IF(C31=100%,"….",""))))</f>
        <v>….</v>
      </c>
      <c r="L31" s="16" t="str">
        <f ca="1">IF(C31="x","",IF(C31="n/a",".",IF(AND(C31&gt;=80%,C31&lt;=99%),"…",IF(C31=100%,"….",""))))</f>
        <v>….</v>
      </c>
      <c r="M31" s="16" t="str">
        <f ca="1">IF(C31="x","",IF(C31="n/a",".",IF(AND(C31&gt;=90%,C31&lt;=99%),"…",IF(C31=100%,"….",""))))</f>
        <v>….</v>
      </c>
      <c r="N31" s="21" t="str">
        <f ca="1">IF(C31="x","",IF(C31="n/a",".",IF(C31=100%,"….","")))</f>
        <v>….</v>
      </c>
      <c r="P31" s="30" t="s">
        <v>237</v>
      </c>
      <c r="Q31" s="180">
        <f ca="1">SUM(Q29:Q30)</f>
        <v>27</v>
      </c>
      <c r="R31" s="180">
        <f ca="1">SUM(R29:R30)</f>
        <v>0</v>
      </c>
      <c r="S31" s="180">
        <f t="shared" ref="S31:U31" ca="1" si="0">SUM(S29:S30)</f>
        <v>0</v>
      </c>
      <c r="T31" s="180">
        <f t="shared" ca="1" si="0"/>
        <v>0</v>
      </c>
      <c r="U31" s="180">
        <f t="shared" ca="1" si="0"/>
        <v>0</v>
      </c>
    </row>
    <row r="32" spans="2:23" x14ac:dyDescent="0.25">
      <c r="B32" s="25" t="s">
        <v>134</v>
      </c>
      <c r="C32" s="16"/>
      <c r="D32" s="16"/>
      <c r="E32" s="16"/>
      <c r="F32" s="16"/>
      <c r="G32" s="16"/>
      <c r="H32" s="16"/>
      <c r="I32" s="16"/>
      <c r="J32" s="16"/>
      <c r="K32" s="16"/>
      <c r="L32" s="16"/>
      <c r="M32" s="16"/>
      <c r="N32" s="21"/>
    </row>
    <row r="33" spans="2:32" x14ac:dyDescent="0.25">
      <c r="B33" s="26">
        <v>1.1599999999999999</v>
      </c>
      <c r="C33" s="27">
        <f ca="1">IF('Reference sheet'!G30="","x",'Reference sheet'!G30)</f>
        <v>1</v>
      </c>
      <c r="D33" s="28" t="str">
        <f ca="1">IF(C33="x","",IF(C33="n/a",".",IF(AND(C33&gt;=0%,C33&lt;=59%),"..",IF(AND(C33&gt;=60%,C33&lt;=99%),"…",IF(C33=100%,"….","")))))</f>
        <v>….</v>
      </c>
      <c r="E33" s="28" t="str">
        <f ca="1">IF(C33="x","",IF(C33="n/a",".",IF(AND(C33&gt;=10%,C33&lt;=59%),"..",IF(AND(C33&gt;=60%,C33&lt;=99%),"…",IF(C33=100%,"….","")))))</f>
        <v>….</v>
      </c>
      <c r="F33" s="28" t="str">
        <f ca="1">IF(C33="x","",IF(C33="n/a",".",IF(AND(C33&gt;=20%,C33&lt;=59%),"..",IF(AND(C33&gt;=60%,C33&lt;=99%),"…",IF(C33=100%,"….","")))))</f>
        <v>….</v>
      </c>
      <c r="G33" s="28" t="str">
        <f ca="1">IF(C33="x","",IF(C33="n/a",".",IF(AND(C33&gt;=30%,C33&lt;=59%),"..",IF(AND(C33&gt;=60%,C33&lt;=99%),"…",IF(C33=100%,"….","")))))</f>
        <v>….</v>
      </c>
      <c r="H33" s="28" t="str">
        <f ca="1">IF(C33="x","",IF(C33="n/a",".",IF(AND(C33&gt;=40%,C33&lt;=59%),"..",IF(AND(C33&gt;=60%,C33&lt;=99%),"…",IF(C33=100%,"….","")))))</f>
        <v>….</v>
      </c>
      <c r="I33" s="28" t="str">
        <f ca="1">IF(C33="x","",IF(C33="n/a",".",IF(AND(C33&gt;=50%,C33&lt;=59%),"..",IF(AND(C33&gt;=60%,C33&lt;=99%),"…",IF(C33=100%,"….","")))))</f>
        <v>….</v>
      </c>
      <c r="J33" s="28" t="str">
        <f ca="1">IF(C33="x","",IF(C33="n/a",".",IF(AND(C33&gt;=60%,C33&lt;=99%),"…",IF(C33=100%,"….",""))))</f>
        <v>….</v>
      </c>
      <c r="K33" s="28" t="str">
        <f ca="1">IF(C33="x","",IF(C33="n/a",".",IF(AND(C33&gt;=70%,C33&lt;=99%),"…",IF(C33=100%,"….",""))))</f>
        <v>….</v>
      </c>
      <c r="L33" s="28" t="str">
        <f ca="1">IF(C33="x","",IF(C33="n/a",".",IF(AND(C33&gt;=80%,C33&lt;=99%),"…",IF(C33=100%,"….",""))))</f>
        <v>….</v>
      </c>
      <c r="M33" s="28" t="str">
        <f ca="1">IF(C33="x","",IF(C33="n/a",".",IF(AND(C33&gt;=90%,C33&lt;=99%),"…",IF(C33=100%,"….",""))))</f>
        <v>….</v>
      </c>
      <c r="N33" s="29" t="str">
        <f ca="1">IF(C33="x","",IF(C33="n/a",".",IF(C33=100%,"….","")))</f>
        <v>….</v>
      </c>
      <c r="Q33" s="199" t="s">
        <v>41</v>
      </c>
      <c r="R33" s="200"/>
      <c r="S33" s="200"/>
      <c r="T33" s="200"/>
      <c r="U33" s="200"/>
    </row>
    <row r="34" spans="2:32" ht="41.15" customHeight="1" x14ac:dyDescent="0.25">
      <c r="B34" s="22" t="s">
        <v>140</v>
      </c>
      <c r="C34" s="23"/>
      <c r="D34" s="23"/>
      <c r="E34" s="23"/>
      <c r="F34" s="23"/>
      <c r="G34" s="23"/>
      <c r="H34" s="23"/>
      <c r="I34" s="23"/>
      <c r="J34" s="23"/>
      <c r="K34" s="23"/>
      <c r="L34" s="23"/>
      <c r="M34" s="23"/>
      <c r="N34" s="24"/>
      <c r="Q34" s="180" t="s">
        <v>248</v>
      </c>
      <c r="R34" s="181" t="s">
        <v>249</v>
      </c>
      <c r="S34" s="180" t="s">
        <v>250</v>
      </c>
      <c r="T34" s="182" t="s">
        <v>251</v>
      </c>
      <c r="U34" s="183" t="s">
        <v>252</v>
      </c>
    </row>
    <row r="35" spans="2:32" x14ac:dyDescent="0.25">
      <c r="B35" s="25" t="s">
        <v>141</v>
      </c>
      <c r="C35" s="16"/>
      <c r="D35" s="16"/>
      <c r="E35" s="16"/>
      <c r="F35" s="16"/>
      <c r="G35" s="16"/>
      <c r="H35" s="16"/>
      <c r="I35" s="16"/>
      <c r="J35" s="16"/>
      <c r="K35" s="16"/>
      <c r="L35" s="16"/>
      <c r="M35" s="16"/>
      <c r="N35" s="21"/>
      <c r="P35" s="30" t="s">
        <v>36</v>
      </c>
      <c r="Q35" s="184">
        <f ca="1">R43</f>
        <v>1</v>
      </c>
      <c r="R35" s="184">
        <f ca="1">R44</f>
        <v>0</v>
      </c>
      <c r="S35" s="184">
        <f ca="1">R45</f>
        <v>0</v>
      </c>
      <c r="T35" s="184">
        <f ca="1">R46</f>
        <v>0</v>
      </c>
      <c r="U35" s="184">
        <f ca="1">R47</f>
        <v>0</v>
      </c>
    </row>
    <row r="36" spans="2:32" x14ac:dyDescent="0.25">
      <c r="B36" s="43">
        <v>1.2</v>
      </c>
      <c r="C36" s="27">
        <f ca="1">IF('Reference sheet'!G36="","x",'Reference sheet'!G36)</f>
        <v>1</v>
      </c>
      <c r="D36" s="37" t="str">
        <f ca="1">IF(C36="x","",IF(C36="n/a",".",IF(AND(C36&gt;=0%,C36&lt;=59%),"..",IF(AND(C36&gt;=60%,C36&lt;=99%),"…",IF(C36=100%,"….","")))))</f>
        <v>….</v>
      </c>
      <c r="E36" s="37" t="str">
        <f ca="1">IF(C36="x","",IF(C36="n/a",".",IF(AND(C36&gt;=10%,C36&lt;=59%),"..",IF(AND(C36&gt;=60%,C36&lt;=99%),"…",IF(C36=100%,"….","")))))</f>
        <v>….</v>
      </c>
      <c r="F36" s="37" t="str">
        <f ca="1">IF(C36="x","",IF(C36="n/a",".",IF(AND(C36&gt;=20%,C36&lt;=59%),"..",IF(AND(C36&gt;=60%,C36&lt;=99%),"…",IF(C36=100%,"….","")))))</f>
        <v>….</v>
      </c>
      <c r="G36" s="37" t="str">
        <f ca="1">IF(C36="x","",IF(C36="n/a",".",IF(AND(C36&gt;=30%,C36&lt;=59%),"..",IF(AND(C36&gt;=60%,C36&lt;=99%),"…",IF(C36=100%,"….","")))))</f>
        <v>….</v>
      </c>
      <c r="H36" s="37" t="str">
        <f ca="1">IF(C36="x","",IF(C36="n/a",".",IF(AND(C36&gt;=40%,C36&lt;=59%),"..",IF(AND(C36&gt;=60%,C36&lt;=99%),"…",IF(C36=100%,"….","")))))</f>
        <v>….</v>
      </c>
      <c r="I36" s="37" t="str">
        <f ca="1">IF(C36="x","",IF(C36="n/a",".",IF(AND(C36&gt;=50%,C36&lt;=59%),"..",IF(AND(C36&gt;=60%,C36&lt;=99%),"…",IF(C36=100%,"….","")))))</f>
        <v>….</v>
      </c>
      <c r="J36" s="37" t="str">
        <f ca="1">IF(C36="x","",IF(C36="n/a",".",IF(AND(C36&gt;=60%,C36&lt;=99%),"…",IF(C36=100%,"….",""))))</f>
        <v>….</v>
      </c>
      <c r="K36" s="37" t="str">
        <f ca="1">IF(C36="x","",IF(C36="n/a",".",IF(AND(C36&gt;=70%,C36&lt;=99%),"…",IF(C36=100%,"….",""))))</f>
        <v>….</v>
      </c>
      <c r="L36" s="37" t="str">
        <f ca="1">IF(C36="x","",IF(C36="n/a",".",IF(AND(C36&gt;=80%,C36&lt;=99%),"…",IF(C36=100%,"….",""))))</f>
        <v>….</v>
      </c>
      <c r="M36" s="37" t="str">
        <f ca="1">IF(C36="x","",IF(C36="n/a",".",IF(AND(C36&gt;=90%,C36&lt;=99%),"…",IF(C36=100%,"….",""))))</f>
        <v>….</v>
      </c>
      <c r="N36" s="38" t="str">
        <f ca="1">IF(C36="x","",IF(C36="n/a",".",IF(C36=100%,"….","")))</f>
        <v>….</v>
      </c>
      <c r="P36" s="30" t="s">
        <v>174</v>
      </c>
      <c r="Q36" s="184">
        <f ca="1">R74</f>
        <v>1</v>
      </c>
      <c r="R36" s="185">
        <f ca="1">R75</f>
        <v>0</v>
      </c>
      <c r="S36" s="185">
        <f ca="1">R76</f>
        <v>0</v>
      </c>
      <c r="T36" s="185">
        <f ca="1">R77</f>
        <v>0</v>
      </c>
      <c r="U36" s="185">
        <f ca="1">R78</f>
        <v>0</v>
      </c>
    </row>
    <row r="37" spans="2:32" x14ac:dyDescent="0.25">
      <c r="B37" s="22" t="s">
        <v>147</v>
      </c>
      <c r="C37" s="23"/>
      <c r="D37" s="23"/>
      <c r="E37" s="23"/>
      <c r="F37" s="23"/>
      <c r="G37" s="23"/>
      <c r="H37" s="23"/>
      <c r="I37" s="23"/>
      <c r="J37" s="23"/>
      <c r="K37" s="23"/>
      <c r="L37" s="23"/>
      <c r="M37" s="23"/>
      <c r="N37" s="24"/>
      <c r="P37" s="30" t="s">
        <v>237</v>
      </c>
      <c r="Q37" s="184">
        <f ca="1">SUM(Q35:Q36)</f>
        <v>2</v>
      </c>
      <c r="R37" s="184">
        <f ca="1">SUM(R35:R36)</f>
        <v>0</v>
      </c>
      <c r="S37" s="184">
        <f t="shared" ref="S37" ca="1" si="1">SUM(S35:S36)</f>
        <v>0</v>
      </c>
      <c r="T37" s="184">
        <f t="shared" ref="T37" ca="1" si="2">SUM(T35:T36)</f>
        <v>0</v>
      </c>
      <c r="U37" s="184">
        <f t="shared" ref="U37" ca="1" si="3">SUM(U35:U36)</f>
        <v>0</v>
      </c>
    </row>
    <row r="38" spans="2:32" x14ac:dyDescent="0.25">
      <c r="B38" s="25" t="s">
        <v>148</v>
      </c>
      <c r="C38" s="16"/>
      <c r="D38" s="16"/>
      <c r="E38" s="16"/>
      <c r="F38" s="16"/>
      <c r="G38" s="16"/>
      <c r="H38" s="16"/>
      <c r="I38" s="16"/>
      <c r="J38" s="16"/>
      <c r="K38" s="16"/>
      <c r="L38" s="16"/>
      <c r="M38" s="16"/>
      <c r="N38" s="21"/>
    </row>
    <row r="39" spans="2:32" x14ac:dyDescent="0.25">
      <c r="B39" s="26">
        <v>1.29</v>
      </c>
      <c r="C39" s="27">
        <f ca="1">IF('Reference sheet'!G52="","x",'Reference sheet'!G52)</f>
        <v>1</v>
      </c>
      <c r="D39" s="28" t="str">
        <f ca="1">IF(C39="x","",IF(C39="n/a",".",IF(AND(C39&gt;=0%,C39&lt;=59%),"..",IF(AND(C39&gt;=60%,C39&lt;=99%),"…",IF(C39=100%,"….","")))))</f>
        <v>….</v>
      </c>
      <c r="E39" s="28" t="str">
        <f ca="1">IF(C39="x","",IF(C39="n/a",".",IF(AND(C39&gt;=10%,C39&lt;=59%),"..",IF(AND(C39&gt;=60%,C39&lt;=99%),"…",IF(C39=100%,"….","")))))</f>
        <v>….</v>
      </c>
      <c r="F39" s="28" t="str">
        <f ca="1">IF(C39="x","",IF(C39="n/a",".",IF(AND(C39&gt;=20%,C39&lt;=59%),"..",IF(AND(C39&gt;=60%,C39&lt;=99%),"…",IF(C39=100%,"….","")))))</f>
        <v>….</v>
      </c>
      <c r="G39" s="28" t="str">
        <f ca="1">IF(C39="x","",IF(C39="n/a",".",IF(AND(C39&gt;=30%,C39&lt;=59%),"..",IF(AND(C39&gt;=60%,C39&lt;=99%),"…",IF(C39=100%,"….","")))))</f>
        <v>….</v>
      </c>
      <c r="H39" s="28" t="str">
        <f ca="1">IF(C39="x","",IF(C39="n/a",".",IF(AND(C39&gt;=40%,C39&lt;=59%),"..",IF(AND(C39&gt;=60%,C39&lt;=99%),"…",IF(C39=100%,"….","")))))</f>
        <v>….</v>
      </c>
      <c r="I39" s="28" t="str">
        <f ca="1">IF(C39="x","",IF(C39="n/a",".",IF(AND(C39&gt;=50%,C39&lt;=59%),"..",IF(AND(C39&gt;=60%,C39&lt;=99%),"…",IF(C39=100%,"….","")))))</f>
        <v>….</v>
      </c>
      <c r="J39" s="28" t="str">
        <f ca="1">IF(C39="x","",IF(C39="n/a",".",IF(AND(C39&gt;=60%,C39&lt;=99%),"…",IF(C39=100%,"….",""))))</f>
        <v>….</v>
      </c>
      <c r="K39" s="28" t="str">
        <f ca="1">IF(C39="x","",IF(C39="n/a",".",IF(AND(C39&gt;=70%,C39&lt;=99%),"…",IF(C39=100%,"….",""))))</f>
        <v>….</v>
      </c>
      <c r="L39" s="28" t="str">
        <f ca="1">IF(C39="x","",IF(C39="n/a",".",IF(AND(C39&gt;=80%,C39&lt;=99%),"…",IF(C39=100%,"….",""))))</f>
        <v>….</v>
      </c>
      <c r="M39" s="28" t="str">
        <f ca="1">IF(C39="x","",IF(C39="n/a",".",IF(AND(C39&gt;=90%,C39&lt;=99%),"…",IF(C39=100%,"….",""))))</f>
        <v>….</v>
      </c>
      <c r="N39" s="29" t="str">
        <f ca="1">IF(C39="x","",IF(C39="n/a",".",IF(C39=100%,"….","")))</f>
        <v>….</v>
      </c>
    </row>
    <row r="40" spans="2:32" x14ac:dyDescent="0.25">
      <c r="B40" s="44">
        <v>1.33</v>
      </c>
      <c r="C40" s="45">
        <f ca="1">IF('Reference sheet'!G56="","x",'Reference sheet'!G56)</f>
        <v>1</v>
      </c>
      <c r="D40" s="46" t="str">
        <f ca="1">IF(C40="x","",IF(C40="n/a",".",IF(AND(C40&gt;=0%,C40&lt;=59%),"..",IF(AND(C40&gt;=60%,C40&lt;=99%),"…",IF(C40=100%,"….","")))))</f>
        <v>….</v>
      </c>
      <c r="E40" s="46" t="str">
        <f ca="1">IF(C40="x","",IF(C40="n/a",".",IF(AND(C40&gt;=10%,C40&lt;=59%),"..",IF(AND(C40&gt;=60%,C40&lt;=99%),"…",IF(C40=100%,"….","")))))</f>
        <v>….</v>
      </c>
      <c r="F40" s="46" t="str">
        <f ca="1">IF(C40="x","",IF(C40="n/a",".",IF(AND(C40&gt;=20%,C40&lt;=59%),"..",IF(AND(C40&gt;=60%,C40&lt;=99%),"…",IF(C40=100%,"….","")))))</f>
        <v>….</v>
      </c>
      <c r="G40" s="46" t="str">
        <f ca="1">IF(C40="x","",IF(C40="n/a",".",IF(AND(C40&gt;=30%,C40&lt;=59%),"..",IF(AND(C40&gt;=60%,C40&lt;=99%),"…",IF(C40=100%,"….","")))))</f>
        <v>….</v>
      </c>
      <c r="H40" s="46" t="str">
        <f ca="1">IF(C40="x","",IF(C40="n/a",".",IF(AND(C40&gt;=40%,C40&lt;=59%),"..",IF(AND(C40&gt;=60%,C40&lt;=99%),"…",IF(C40=100%,"….","")))))</f>
        <v>….</v>
      </c>
      <c r="I40" s="46" t="str">
        <f ca="1">IF(C40="x","",IF(C40="n/a",".",IF(AND(C40&gt;=50%,C40&lt;=59%),"..",IF(AND(C40&gt;=60%,C40&lt;=99%),"…",IF(C40=100%,"….","")))))</f>
        <v>….</v>
      </c>
      <c r="J40" s="46" t="str">
        <f ca="1">IF(C40="x","",IF(C40="n/a",".",IF(AND(C40&gt;=60%,C40&lt;=99%),"…",IF(C40=100%,"….",""))))</f>
        <v>….</v>
      </c>
      <c r="K40" s="46" t="str">
        <f ca="1">IF(C40="x","",IF(C40="n/a",".",IF(AND(C40&gt;=70%,C40&lt;=99%),"…",IF(C40=100%,"….",""))))</f>
        <v>….</v>
      </c>
      <c r="L40" s="46" t="str">
        <f ca="1">IF(C40="x","",IF(C40="n/a",".",IF(AND(C40&gt;=80%,C40&lt;=99%),"…",IF(C40=100%,"….",""))))</f>
        <v>….</v>
      </c>
      <c r="M40" s="46" t="str">
        <f ca="1">IF(C40="x","",IF(C40="n/a",".",IF(AND(C40&gt;=90%,C40&lt;=99%),"…",IF(C40=100%,"….",""))))</f>
        <v>….</v>
      </c>
      <c r="N40" s="47" t="str">
        <f ca="1">IF(C40="x","",IF(C40="n/a",".",IF(C40=100%,"….","")))</f>
        <v>….</v>
      </c>
    </row>
    <row r="41" spans="2:32" x14ac:dyDescent="0.25">
      <c r="B41" s="16"/>
      <c r="C41" s="16"/>
      <c r="D41" s="16"/>
      <c r="E41" s="16"/>
      <c r="F41" s="16"/>
      <c r="G41" s="16"/>
      <c r="H41" s="16"/>
      <c r="I41" s="16"/>
      <c r="J41" s="16"/>
      <c r="K41" s="16"/>
      <c r="L41" s="16"/>
      <c r="M41" s="16"/>
      <c r="N41" s="16"/>
    </row>
    <row r="42" spans="2:32" x14ac:dyDescent="0.25">
      <c r="B42" s="48" t="s">
        <v>36</v>
      </c>
      <c r="C42" s="23"/>
      <c r="D42" s="23"/>
      <c r="E42" s="23"/>
      <c r="F42" s="23"/>
      <c r="G42" s="23"/>
      <c r="H42" s="23"/>
      <c r="I42" s="23"/>
      <c r="J42" s="23"/>
      <c r="K42" s="23"/>
      <c r="L42" s="23"/>
      <c r="M42" s="23"/>
      <c r="N42" s="23"/>
      <c r="P42" s="48" t="s">
        <v>36</v>
      </c>
      <c r="Q42" s="23" t="s">
        <v>253</v>
      </c>
      <c r="R42" s="23" t="s">
        <v>254</v>
      </c>
      <c r="S42" s="23"/>
      <c r="T42" s="186"/>
      <c r="U42" s="186"/>
      <c r="V42" s="186"/>
      <c r="W42" s="186"/>
      <c r="X42" s="186"/>
      <c r="Y42" s="186"/>
      <c r="Z42" s="186"/>
      <c r="AA42" s="186"/>
      <c r="AB42" s="186"/>
      <c r="AC42" s="186"/>
      <c r="AD42" s="186"/>
      <c r="AE42" s="186"/>
      <c r="AF42" s="186"/>
    </row>
    <row r="43" spans="2:32" x14ac:dyDescent="0.25">
      <c r="B43" s="23" t="s">
        <v>255</v>
      </c>
      <c r="C43" s="23"/>
      <c r="D43" s="23"/>
      <c r="E43" s="23"/>
      <c r="F43" s="23"/>
      <c r="G43" s="49">
        <f ca="1">COUNTIF(C6:C40,1)</f>
        <v>18</v>
      </c>
      <c r="H43" s="50">
        <f ca="1">IFERROR(G43/G46,"")</f>
        <v>1</v>
      </c>
      <c r="I43" s="23"/>
      <c r="J43" s="23"/>
      <c r="K43" s="23"/>
      <c r="L43" s="23"/>
      <c r="M43" s="23"/>
      <c r="N43" s="23"/>
      <c r="P43" s="23" t="s">
        <v>256</v>
      </c>
      <c r="Q43" s="49">
        <f ca="1">COUNTIF(C6:C40,1)</f>
        <v>18</v>
      </c>
      <c r="R43" s="175">
        <f ca="1">IFERROR(Q43/$Q$48,"")</f>
        <v>1</v>
      </c>
      <c r="S43" s="23"/>
      <c r="T43" s="186"/>
      <c r="U43" s="186"/>
      <c r="V43" s="186"/>
      <c r="W43" s="186"/>
      <c r="X43" s="186"/>
      <c r="Y43" s="187"/>
      <c r="Z43" s="188"/>
      <c r="AA43" s="186"/>
      <c r="AB43" s="186"/>
      <c r="AC43" s="186"/>
      <c r="AD43" s="186"/>
      <c r="AE43" s="186"/>
      <c r="AF43" s="186"/>
    </row>
    <row r="44" spans="2:32" x14ac:dyDescent="0.25">
      <c r="B44" s="23" t="s">
        <v>257</v>
      </c>
      <c r="C44" s="23"/>
      <c r="D44" s="23"/>
      <c r="E44" s="23"/>
      <c r="F44" s="23"/>
      <c r="G44" s="49">
        <f ca="1">COUNTIFS(C6:C40,"&lt;&gt;",C6:C40,"&lt;&gt;n/a",C6:C40,"&lt;&gt;x",C6:C40,"&lt;&gt;1")</f>
        <v>0</v>
      </c>
      <c r="H44" s="50">
        <f ca="1">IFERROR(G44/G46,"")</f>
        <v>0</v>
      </c>
      <c r="I44" s="23"/>
      <c r="J44" s="23"/>
      <c r="K44" s="23"/>
      <c r="L44" s="23"/>
      <c r="M44" s="23"/>
      <c r="N44" s="23"/>
      <c r="P44" s="23" t="s">
        <v>258</v>
      </c>
      <c r="Q44" s="49">
        <f ca="1">COUNTIF(C6:C40,0.8)</f>
        <v>0</v>
      </c>
      <c r="R44" s="175">
        <f t="shared" ref="R44:R47" ca="1" si="4">IFERROR(Q44/$Q$48,"")</f>
        <v>0</v>
      </c>
      <c r="S44" s="23"/>
      <c r="T44" s="186"/>
      <c r="U44" s="186"/>
      <c r="V44" s="186"/>
      <c r="W44" s="186"/>
      <c r="X44" s="186"/>
      <c r="Y44" s="187"/>
      <c r="Z44" s="188"/>
      <c r="AA44" s="186"/>
      <c r="AB44" s="186"/>
      <c r="AC44" s="186"/>
      <c r="AD44" s="186"/>
      <c r="AE44" s="186"/>
      <c r="AF44" s="186"/>
    </row>
    <row r="45" spans="2:32" x14ac:dyDescent="0.25">
      <c r="B45" s="23" t="s">
        <v>259</v>
      </c>
      <c r="C45" s="23"/>
      <c r="D45" s="23"/>
      <c r="E45" s="23"/>
      <c r="F45" s="23"/>
      <c r="G45" s="49">
        <f ca="1">COUNTIF(C6:C40,"n/a")</f>
        <v>0</v>
      </c>
      <c r="H45" s="50">
        <f ca="1">IFERROR(G45/G46,"")</f>
        <v>0</v>
      </c>
      <c r="I45" s="23"/>
      <c r="J45" s="23"/>
      <c r="K45" s="23"/>
      <c r="L45" s="23"/>
      <c r="M45" s="23"/>
      <c r="N45" s="23"/>
      <c r="P45" s="23" t="s">
        <v>260</v>
      </c>
      <c r="Q45" s="49">
        <f ca="1">COUNTIF(C6:C40,0.5)</f>
        <v>0</v>
      </c>
      <c r="R45" s="175">
        <f t="shared" ca="1" si="4"/>
        <v>0</v>
      </c>
      <c r="S45" s="23"/>
      <c r="T45" s="186"/>
      <c r="U45" s="186"/>
      <c r="V45" s="186"/>
      <c r="W45" s="186"/>
      <c r="X45" s="186"/>
      <c r="Y45" s="187"/>
      <c r="Z45" s="188"/>
      <c r="AA45" s="186"/>
      <c r="AB45" s="186"/>
      <c r="AC45" s="186"/>
      <c r="AD45" s="186"/>
      <c r="AE45" s="186"/>
      <c r="AF45" s="186"/>
    </row>
    <row r="46" spans="2:32" x14ac:dyDescent="0.25">
      <c r="B46" s="23" t="s">
        <v>261</v>
      </c>
      <c r="C46" s="23"/>
      <c r="D46" s="23"/>
      <c r="E46" s="23"/>
      <c r="F46" s="23"/>
      <c r="G46" s="49">
        <f ca="1">SUM(G43:G45)</f>
        <v>18</v>
      </c>
      <c r="H46" s="51" t="str">
        <f ca="1">IF(OR(G46=0,G46=33),"","NOTE: Total should be equal to 33, please review actions")</f>
        <v>NOTE: Total should be equal to 33, please review actions</v>
      </c>
      <c r="I46" s="23"/>
      <c r="J46" s="23"/>
      <c r="K46" s="23"/>
      <c r="L46" s="23"/>
      <c r="M46" s="23"/>
      <c r="N46" s="23"/>
      <c r="P46" s="23" t="s">
        <v>262</v>
      </c>
      <c r="Q46" s="49">
        <f ca="1">COUNTIF(C6:C40,0.2)</f>
        <v>0</v>
      </c>
      <c r="R46" s="175">
        <f t="shared" ca="1" si="4"/>
        <v>0</v>
      </c>
      <c r="S46" s="23"/>
      <c r="T46" s="186"/>
      <c r="U46" s="186"/>
      <c r="V46" s="186"/>
      <c r="W46" s="186"/>
      <c r="X46" s="186"/>
      <c r="Y46" s="187"/>
      <c r="Z46" s="189"/>
      <c r="AA46" s="186"/>
      <c r="AB46" s="186"/>
      <c r="AC46" s="186"/>
      <c r="AD46" s="186"/>
      <c r="AE46" s="186"/>
      <c r="AF46" s="186"/>
    </row>
    <row r="47" spans="2:32" x14ac:dyDescent="0.25">
      <c r="B47" s="16"/>
      <c r="C47" s="16"/>
      <c r="D47" s="16"/>
      <c r="E47" s="16"/>
      <c r="F47" s="16"/>
      <c r="G47" s="16"/>
      <c r="H47" s="16"/>
      <c r="I47" s="16"/>
      <c r="J47" s="16"/>
      <c r="K47" s="16"/>
      <c r="L47" s="16"/>
      <c r="M47" s="16"/>
      <c r="N47" s="16"/>
      <c r="P47" s="23" t="s">
        <v>263</v>
      </c>
      <c r="Q47" s="49">
        <f ca="1">COUNTIF(C6:C40,0)</f>
        <v>0</v>
      </c>
      <c r="R47" s="175">
        <f t="shared" ca="1" si="4"/>
        <v>0</v>
      </c>
      <c r="S47" s="23"/>
      <c r="T47" s="186"/>
      <c r="U47" s="186"/>
      <c r="V47" s="186"/>
      <c r="W47" s="186"/>
      <c r="X47" s="186"/>
    </row>
    <row r="48" spans="2:32" x14ac:dyDescent="0.25">
      <c r="B48" s="15" t="s">
        <v>229</v>
      </c>
      <c r="C48" s="16"/>
      <c r="D48" s="16"/>
      <c r="E48" s="16"/>
      <c r="F48" s="16" t="str">
        <f>F1</f>
        <v>Enter the name of your health service organisation here.</v>
      </c>
      <c r="G48" s="16"/>
      <c r="H48" s="16"/>
      <c r="I48" s="16"/>
      <c r="J48" s="16"/>
      <c r="K48" s="16"/>
      <c r="L48" s="16"/>
      <c r="M48" s="16"/>
      <c r="N48" s="16"/>
      <c r="P48" s="190" t="s">
        <v>264</v>
      </c>
      <c r="Q48" s="190">
        <f ca="1">SUM(Q43:Q47)</f>
        <v>18</v>
      </c>
      <c r="R48" s="190" t="str">
        <f ca="1">IF(OR(Q48=0,Q48=33),"Note","")</f>
        <v/>
      </c>
      <c r="S48" s="190"/>
    </row>
    <row r="49" spans="2:14" x14ac:dyDescent="0.25">
      <c r="B49" s="16" t="s">
        <v>30</v>
      </c>
      <c r="C49" s="16"/>
      <c r="D49" s="16"/>
      <c r="E49" s="16"/>
      <c r="F49" s="16"/>
      <c r="G49" s="16"/>
      <c r="H49" s="16"/>
      <c r="I49" s="16"/>
      <c r="J49" s="16"/>
      <c r="K49" s="16"/>
      <c r="L49" s="16"/>
      <c r="M49" s="16"/>
      <c r="N49" s="16"/>
    </row>
    <row r="50" spans="2:14" x14ac:dyDescent="0.25">
      <c r="B50" s="16"/>
      <c r="C50" s="16"/>
      <c r="D50" s="16"/>
      <c r="E50" s="16"/>
      <c r="F50" s="16"/>
      <c r="G50" s="16"/>
      <c r="H50" s="16"/>
      <c r="I50" s="16"/>
      <c r="J50" s="16"/>
      <c r="K50" s="16"/>
      <c r="L50" s="16"/>
      <c r="M50" s="16"/>
      <c r="N50" s="16"/>
    </row>
    <row r="51" spans="2:14" x14ac:dyDescent="0.25">
      <c r="B51" s="227" t="s">
        <v>230</v>
      </c>
      <c r="C51" s="228" t="s">
        <v>231</v>
      </c>
      <c r="D51" s="227" t="s">
        <v>232</v>
      </c>
      <c r="E51" s="227"/>
      <c r="F51" s="227"/>
      <c r="G51" s="227"/>
      <c r="H51" s="227"/>
      <c r="I51" s="227"/>
      <c r="J51" s="227"/>
      <c r="K51" s="227"/>
      <c r="L51" s="227"/>
      <c r="M51" s="227"/>
      <c r="N51" s="52" t="s">
        <v>31</v>
      </c>
    </row>
    <row r="52" spans="2:14" x14ac:dyDescent="0.25">
      <c r="B52" s="227"/>
      <c r="C52" s="228"/>
      <c r="D52" s="18">
        <v>0</v>
      </c>
      <c r="E52" s="18">
        <v>0.1</v>
      </c>
      <c r="F52" s="18">
        <v>0.2</v>
      </c>
      <c r="G52" s="18">
        <v>0.3</v>
      </c>
      <c r="H52" s="18">
        <v>0.4</v>
      </c>
      <c r="I52" s="18">
        <v>0.5</v>
      </c>
      <c r="J52" s="18">
        <v>0.6</v>
      </c>
      <c r="K52" s="18">
        <v>0.7</v>
      </c>
      <c r="L52" s="18">
        <v>0.8</v>
      </c>
      <c r="M52" s="18">
        <v>0.9</v>
      </c>
      <c r="N52" s="18">
        <v>1</v>
      </c>
    </row>
    <row r="53" spans="2:14" x14ac:dyDescent="0.25">
      <c r="B53" s="53" t="s">
        <v>174</v>
      </c>
      <c r="C53" s="16"/>
      <c r="D53" s="16"/>
      <c r="E53" s="16"/>
      <c r="F53" s="16"/>
      <c r="G53" s="16"/>
      <c r="H53" s="16"/>
      <c r="I53" s="16"/>
      <c r="J53" s="16"/>
      <c r="K53" s="16"/>
      <c r="L53" s="16"/>
      <c r="M53" s="16"/>
      <c r="N53" s="54"/>
    </row>
    <row r="54" spans="2:14" x14ac:dyDescent="0.25">
      <c r="B54" s="55" t="s">
        <v>175</v>
      </c>
      <c r="C54" s="56"/>
      <c r="D54" s="56"/>
      <c r="E54" s="56"/>
      <c r="F54" s="56"/>
      <c r="G54" s="56"/>
      <c r="H54" s="56"/>
      <c r="I54" s="56"/>
      <c r="J54" s="56"/>
      <c r="K54" s="56"/>
      <c r="L54" s="56"/>
      <c r="M54" s="56"/>
      <c r="N54" s="57"/>
    </row>
    <row r="55" spans="2:14" x14ac:dyDescent="0.25">
      <c r="B55" s="58" t="s">
        <v>176</v>
      </c>
      <c r="C55" s="16"/>
      <c r="D55" s="16"/>
      <c r="E55" s="16"/>
      <c r="F55" s="16"/>
      <c r="G55" s="16"/>
      <c r="H55" s="16"/>
      <c r="I55" s="16"/>
      <c r="J55" s="16"/>
      <c r="K55" s="16"/>
      <c r="L55" s="16"/>
      <c r="M55" s="16"/>
      <c r="N55" s="54"/>
    </row>
    <row r="56" spans="2:14" x14ac:dyDescent="0.25">
      <c r="B56" s="59">
        <v>2.0099999999999998</v>
      </c>
      <c r="C56" s="27">
        <f ca="1">IF('Reference sheet'!G60="","x",'Reference sheet'!G60)</f>
        <v>1</v>
      </c>
      <c r="D56" s="16" t="str">
        <f ca="1">IF(C56="x","",IF(C56="n/a",".",IF(AND(C56&gt;=0%,C56&lt;=59%),"..",IF(AND(C56&gt;=60%,C56&lt;=99%),"…",IF(C56=100%,"….","")))))</f>
        <v>….</v>
      </c>
      <c r="E56" s="16" t="str">
        <f ca="1">IF(C56="x","",IF(C56="n/a",".",IF(AND(C56&gt;=10%,C56&lt;=59%),"..",IF(AND(C56&gt;=60%,C56&lt;=99%),"…",IF(C56=100%,"….","")))))</f>
        <v>….</v>
      </c>
      <c r="F56" s="16" t="str">
        <f ca="1">IF(C56="x","",IF(C56="n/a",".",IF(AND(C56&gt;=20%,C56&lt;=59%),"..",IF(AND(C56&gt;=60%,C56&lt;=99%),"…",IF(C56=100%,"….","")))))</f>
        <v>….</v>
      </c>
      <c r="G56" s="16" t="str">
        <f ca="1">IF(C56="x","",IF(C56="n/a",".",IF(AND(C56&gt;=30%,C56&lt;=59%),"..",IF(AND(C56&gt;=60%,C56&lt;=99%),"…",IF(C56=100%,"….","")))))</f>
        <v>….</v>
      </c>
      <c r="H56" s="16" t="str">
        <f ca="1">IF(C56="x","",IF(C56="n/a",".",IF(AND(C56&gt;=40%,C56&lt;=59%),"..",IF(AND(C56&gt;=60%,C56&lt;=99%),"…",IF(C56=100%,"….","")))))</f>
        <v>….</v>
      </c>
      <c r="I56" s="16" t="str">
        <f ca="1">IF(C56="x","",IF(C56="n/a",".",IF(AND(C56&gt;=50%,C56&lt;=59%),"..",IF(AND(C56&gt;=60%,C56&lt;=99%),"…",IF(C56=100%,"….","")))))</f>
        <v>….</v>
      </c>
      <c r="J56" s="16" t="str">
        <f ca="1">IF(C56="x","",IF(C56="n/a",".",IF(AND(C56&gt;=60%,C56&lt;=99%),"…",IF(C56=100%,"….",""))))</f>
        <v>….</v>
      </c>
      <c r="K56" s="16" t="str">
        <f ca="1">IF(C56="x","",IF(C56="n/a",".",IF(AND(C56&gt;=70%,C56&lt;=99%),"…",IF(C56=100%,"….",""))))</f>
        <v>….</v>
      </c>
      <c r="L56" s="16" t="str">
        <f ca="1">IF(C56="x","",IF(C56="n/a",".",IF(AND(C56&gt;=80%,C56&lt;=99%),"…",IF(C56=100%,"….",""))))</f>
        <v>….</v>
      </c>
      <c r="M56" s="16" t="str">
        <f ca="1">IF(C56="x","",IF(C56="n/a",".",IF(AND(C56&gt;=90%,C56&lt;=99%),"…",IF(C56=100%,"….",""))))</f>
        <v>….</v>
      </c>
      <c r="N56" s="54" t="str">
        <f ca="1">IF(C56="x","",IF(C56="n/a",".",IF(C56=100%,"….","")))</f>
        <v>….</v>
      </c>
    </row>
    <row r="57" spans="2:14" x14ac:dyDescent="0.25">
      <c r="B57" s="58" t="s">
        <v>182</v>
      </c>
      <c r="C57" s="27"/>
      <c r="D57" s="16"/>
      <c r="E57" s="16"/>
      <c r="F57" s="16"/>
      <c r="G57" s="16"/>
      <c r="H57" s="16"/>
      <c r="I57" s="16"/>
      <c r="J57" s="16"/>
      <c r="K57" s="16"/>
      <c r="L57" s="16"/>
      <c r="M57" s="16"/>
      <c r="N57" s="54"/>
    </row>
    <row r="58" spans="2:14" x14ac:dyDescent="0.25">
      <c r="B58" s="59">
        <v>2.02</v>
      </c>
      <c r="C58" s="27">
        <f ca="1">IF('Reference sheet'!G62="","x",'Reference sheet'!G62)</f>
        <v>1</v>
      </c>
      <c r="D58" s="16" t="str">
        <f ca="1">IF(C58="x","",IF(C58="n/a",".",IF(AND(C58&gt;=0%,C58&lt;=59%),"..",IF(AND(C58&gt;=60%,C58&lt;=99%),"…",IF(C58=100%,"….","")))))</f>
        <v>….</v>
      </c>
      <c r="E58" s="16" t="str">
        <f ca="1">IF(C58="x","",IF(C58="n/a",".",IF(AND(C58&gt;=10%,C58&lt;=59%),"..",IF(AND(C58&gt;=60%,C58&lt;=99%),"…",IF(C58=100%,"….","")))))</f>
        <v>….</v>
      </c>
      <c r="F58" s="16" t="str">
        <f ca="1">IF(C58="x","",IF(C58="n/a",".",IF(AND(C58&gt;=20%,C58&lt;=59%),"..",IF(AND(C58&gt;=60%,C58&lt;=99%),"…",IF(C58=100%,"….","")))))</f>
        <v>….</v>
      </c>
      <c r="G58" s="16" t="str">
        <f ca="1">IF(C58="x","",IF(C58="n/a",".",IF(AND(C58&gt;=30%,C58&lt;=59%),"..",IF(AND(C58&gt;=60%,C58&lt;=99%),"…",IF(C58=100%,"….","")))))</f>
        <v>….</v>
      </c>
      <c r="H58" s="16" t="str">
        <f ca="1">IF(C58="x","",IF(C58="n/a",".",IF(AND(C58&gt;=40%,C58&lt;=59%),"..",IF(AND(C58&gt;=60%,C58&lt;=99%),"…",IF(C58=100%,"….","")))))</f>
        <v>….</v>
      </c>
      <c r="I58" s="16" t="str">
        <f ca="1">IF(C58="x","",IF(C58="n/a",".",IF(AND(C58&gt;=50%,C58&lt;=59%),"..",IF(AND(C58&gt;=60%,C58&lt;=99%),"…",IF(C58=100%,"….","")))))</f>
        <v>….</v>
      </c>
      <c r="J58" s="16" t="str">
        <f ca="1">IF(C58="x","",IF(C58="n/a",".",IF(AND(C58&gt;=60%,C58&lt;=99%),"…",IF(C58=100%,"….",""))))</f>
        <v>….</v>
      </c>
      <c r="K58" s="16" t="str">
        <f ca="1">IF(C58="x","",IF(C58="n/a",".",IF(AND(C58&gt;=70%,C58&lt;=99%),"…",IF(C58=100%,"….",""))))</f>
        <v>….</v>
      </c>
      <c r="L58" s="16" t="str">
        <f ca="1">IF(C58="x","",IF(C58="n/a",".",IF(AND(C58&gt;=80%,C58&lt;=99%),"…",IF(C58=100%,"….",""))))</f>
        <v>….</v>
      </c>
      <c r="M58" s="16" t="str">
        <f ca="1">IF(C58="x","",IF(C58="n/a",".",IF(AND(C58&gt;=90%,C58&lt;=99%),"…",IF(C58=100%,"….",""))))</f>
        <v>….</v>
      </c>
      <c r="N58" s="54" t="str">
        <f ca="1">IF(C58="x","",IF(C58="n/a",".",IF(C58=100%,"….","")))</f>
        <v>….</v>
      </c>
    </row>
    <row r="59" spans="2:14" x14ac:dyDescent="0.25">
      <c r="B59" s="55" t="s">
        <v>188</v>
      </c>
      <c r="C59" s="56"/>
      <c r="D59" s="56"/>
      <c r="E59" s="56"/>
      <c r="F59" s="56"/>
      <c r="G59" s="56"/>
      <c r="H59" s="56"/>
      <c r="I59" s="56"/>
      <c r="J59" s="56"/>
      <c r="K59" s="56"/>
      <c r="L59" s="56"/>
      <c r="M59" s="56"/>
      <c r="N59" s="57"/>
    </row>
    <row r="60" spans="2:14" x14ac:dyDescent="0.25">
      <c r="B60" s="58" t="s">
        <v>189</v>
      </c>
      <c r="C60" s="27"/>
      <c r="D60" s="16"/>
      <c r="E60" s="16"/>
      <c r="F60" s="16"/>
      <c r="G60" s="16"/>
      <c r="H60" s="16"/>
      <c r="I60" s="16"/>
      <c r="J60" s="16"/>
      <c r="K60" s="16"/>
      <c r="L60" s="16"/>
      <c r="M60" s="16"/>
      <c r="N60" s="54"/>
    </row>
    <row r="61" spans="2:14" x14ac:dyDescent="0.25">
      <c r="B61" s="59">
        <v>2.0299999999999998</v>
      </c>
      <c r="C61" s="27">
        <f ca="1">IF('Reference sheet'!G65="","x",'Reference sheet'!G65)</f>
        <v>1</v>
      </c>
      <c r="D61" s="28" t="str">
        <f t="shared" ref="D61:D63" ca="1" si="5">IF(C61="x","",IF(C61="n/a",".",IF(AND(C61&gt;=0%,C61&lt;=59%),"..",IF(AND(C61&gt;=60%,C61&lt;=99%),"…",IF(C61=100%,"….","")))))</f>
        <v>….</v>
      </c>
      <c r="E61" s="28" t="str">
        <f t="shared" ref="E61:E63" ca="1" si="6">IF(C61="x","",IF(C61="n/a",".",IF(AND(C61&gt;=10%,C61&lt;=59%),"..",IF(AND(C61&gt;=60%,C61&lt;=99%),"…",IF(C61=100%,"….","")))))</f>
        <v>….</v>
      </c>
      <c r="F61" s="28" t="str">
        <f t="shared" ref="F61:F63" ca="1" si="7">IF(C61="x","",IF(C61="n/a",".",IF(AND(C61&gt;=20%,C61&lt;=59%),"..",IF(AND(C61&gt;=60%,C61&lt;=99%),"…",IF(C61=100%,"….","")))))</f>
        <v>….</v>
      </c>
      <c r="G61" s="28" t="str">
        <f t="shared" ref="G61:G63" ca="1" si="8">IF(C61="x","",IF(C61="n/a",".",IF(AND(C61&gt;=30%,C61&lt;=59%),"..",IF(AND(C61&gt;=60%,C61&lt;=99%),"…",IF(C61=100%,"….","")))))</f>
        <v>….</v>
      </c>
      <c r="H61" s="28" t="str">
        <f t="shared" ref="H61:H63" ca="1" si="9">IF(C61="x","",IF(C61="n/a",".",IF(AND(C61&gt;=40%,C61&lt;=59%),"..",IF(AND(C61&gt;=60%,C61&lt;=99%),"…",IF(C61=100%,"….","")))))</f>
        <v>….</v>
      </c>
      <c r="I61" s="28" t="str">
        <f t="shared" ref="I61:I63" ca="1" si="10">IF(C61="x","",IF(C61="n/a",".",IF(AND(C61&gt;=50%,C61&lt;=59%),"..",IF(AND(C61&gt;=60%,C61&lt;=99%),"…",IF(C61=100%,"….","")))))</f>
        <v>….</v>
      </c>
      <c r="J61" s="28" t="str">
        <f t="shared" ref="J61:J63" ca="1" si="11">IF(C61="x","",IF(C61="n/a",".",IF(AND(C61&gt;=60%,C61&lt;=99%),"…",IF(C61=100%,"….",""))))</f>
        <v>….</v>
      </c>
      <c r="K61" s="28" t="str">
        <f t="shared" ref="K61:K63" ca="1" si="12">IF(C61="x","",IF(C61="n/a",".",IF(AND(C61&gt;=70%,C61&lt;=99%),"…",IF(C61=100%,"….",""))))</f>
        <v>….</v>
      </c>
      <c r="L61" s="28" t="str">
        <f t="shared" ref="L61:L63" ca="1" si="13">IF(C61="x","",IF(C61="n/a",".",IF(AND(C61&gt;=80%,C61&lt;=99%),"…",IF(C61=100%,"….",""))))</f>
        <v>….</v>
      </c>
      <c r="M61" s="28" t="str">
        <f t="shared" ref="M61:M63" ca="1" si="14">IF(C61="x","",IF(C61="n/a",".",IF(AND(C61&gt;=90%,C61&lt;=99%),"…",IF(C61=100%,"….",""))))</f>
        <v>….</v>
      </c>
      <c r="N61" s="60" t="str">
        <f t="shared" ref="N61:N63" ca="1" si="15">IF(C61="x","",IF(C61="n/a",".",IF(C61=100%,"….","")))</f>
        <v>….</v>
      </c>
    </row>
    <row r="62" spans="2:14" x14ac:dyDescent="0.25">
      <c r="B62" s="59">
        <v>2.04</v>
      </c>
      <c r="C62" s="27">
        <f ca="1">IF('Reference sheet'!G66="","x",'Reference sheet'!G66)</f>
        <v>1</v>
      </c>
      <c r="D62" s="37" t="str">
        <f t="shared" ca="1" si="5"/>
        <v>….</v>
      </c>
      <c r="E62" s="37" t="str">
        <f t="shared" ca="1" si="6"/>
        <v>….</v>
      </c>
      <c r="F62" s="37" t="str">
        <f t="shared" ca="1" si="7"/>
        <v>….</v>
      </c>
      <c r="G62" s="37" t="str">
        <f t="shared" ca="1" si="8"/>
        <v>….</v>
      </c>
      <c r="H62" s="37" t="str">
        <f t="shared" ca="1" si="9"/>
        <v>….</v>
      </c>
      <c r="I62" s="37" t="str">
        <f t="shared" ca="1" si="10"/>
        <v>….</v>
      </c>
      <c r="J62" s="37" t="str">
        <f t="shared" ca="1" si="11"/>
        <v>….</v>
      </c>
      <c r="K62" s="37" t="str">
        <f t="shared" ca="1" si="12"/>
        <v>….</v>
      </c>
      <c r="L62" s="37" t="str">
        <f t="shared" ca="1" si="13"/>
        <v>….</v>
      </c>
      <c r="M62" s="37" t="str">
        <f t="shared" ca="1" si="14"/>
        <v>….</v>
      </c>
      <c r="N62" s="61" t="str">
        <f t="shared" ca="1" si="15"/>
        <v>….</v>
      </c>
    </row>
    <row r="63" spans="2:14" x14ac:dyDescent="0.25">
      <c r="B63" s="59">
        <v>2.0499999999999998</v>
      </c>
      <c r="C63" s="27">
        <f ca="1">IF('Reference sheet'!G67="","x",'Reference sheet'!G67)</f>
        <v>1</v>
      </c>
      <c r="D63" s="39" t="str">
        <f t="shared" ca="1" si="5"/>
        <v>….</v>
      </c>
      <c r="E63" s="39" t="str">
        <f t="shared" ca="1" si="6"/>
        <v>….</v>
      </c>
      <c r="F63" s="39" t="str">
        <f t="shared" ca="1" si="7"/>
        <v>….</v>
      </c>
      <c r="G63" s="39" t="str">
        <f t="shared" ca="1" si="8"/>
        <v>….</v>
      </c>
      <c r="H63" s="39" t="str">
        <f t="shared" ca="1" si="9"/>
        <v>….</v>
      </c>
      <c r="I63" s="39" t="str">
        <f t="shared" ca="1" si="10"/>
        <v>….</v>
      </c>
      <c r="J63" s="39" t="str">
        <f t="shared" ca="1" si="11"/>
        <v>….</v>
      </c>
      <c r="K63" s="39" t="str">
        <f t="shared" ca="1" si="12"/>
        <v>….</v>
      </c>
      <c r="L63" s="39" t="str">
        <f t="shared" ca="1" si="13"/>
        <v>….</v>
      </c>
      <c r="M63" s="39" t="str">
        <f t="shared" ca="1" si="14"/>
        <v>….</v>
      </c>
      <c r="N63" s="62" t="str">
        <f t="shared" ca="1" si="15"/>
        <v>….</v>
      </c>
    </row>
    <row r="64" spans="2:14" x14ac:dyDescent="0.25">
      <c r="B64" s="55" t="s">
        <v>205</v>
      </c>
      <c r="C64" s="56"/>
      <c r="D64" s="56"/>
      <c r="E64" s="56"/>
      <c r="F64" s="56"/>
      <c r="G64" s="56"/>
      <c r="H64" s="56"/>
      <c r="I64" s="56"/>
      <c r="J64" s="56"/>
      <c r="K64" s="56"/>
      <c r="L64" s="56"/>
      <c r="M64" s="56"/>
      <c r="N64" s="57"/>
    </row>
    <row r="65" spans="2:19" x14ac:dyDescent="0.25">
      <c r="B65" s="58" t="s">
        <v>206</v>
      </c>
      <c r="C65" s="27"/>
      <c r="D65" s="16"/>
      <c r="E65" s="16"/>
      <c r="F65" s="16"/>
      <c r="G65" s="16"/>
      <c r="H65" s="16"/>
      <c r="I65" s="16"/>
      <c r="J65" s="16"/>
      <c r="K65" s="16"/>
      <c r="L65" s="16"/>
      <c r="M65" s="16"/>
      <c r="N65" s="54"/>
    </row>
    <row r="66" spans="2:19" x14ac:dyDescent="0.25">
      <c r="B66" s="59">
        <v>2.08</v>
      </c>
      <c r="C66" s="27">
        <f ca="1">IF('Reference sheet'!G73="","x",'Reference sheet'!G73)</f>
        <v>1</v>
      </c>
      <c r="D66" s="28" t="str">
        <f t="shared" ref="D66:D68" ca="1" si="16">IF(C66="x","",IF(C66="n/a",".",IF(AND(C66&gt;=0%,C66&lt;=59%),"..",IF(AND(C66&gt;=60%,C66&lt;=99%),"…",IF(C66=100%,"….","")))))</f>
        <v>….</v>
      </c>
      <c r="E66" s="28" t="str">
        <f t="shared" ref="E66:E68" ca="1" si="17">IF(C66="x","",IF(C66="n/a",".",IF(AND(C66&gt;=10%,C66&lt;=59%),"..",IF(AND(C66&gt;=60%,C66&lt;=99%),"…",IF(C66=100%,"….","")))))</f>
        <v>….</v>
      </c>
      <c r="F66" s="28" t="str">
        <f t="shared" ref="F66:F68" ca="1" si="18">IF(C66="x","",IF(C66="n/a",".",IF(AND(C66&gt;=20%,C66&lt;=59%),"..",IF(AND(C66&gt;=60%,C66&lt;=99%),"…",IF(C66=100%,"….","")))))</f>
        <v>….</v>
      </c>
      <c r="G66" s="28" t="str">
        <f t="shared" ref="G66:G68" ca="1" si="19">IF(C66="x","",IF(C66="n/a",".",IF(AND(C66&gt;=30%,C66&lt;=59%),"..",IF(AND(C66&gt;=60%,C66&lt;=99%),"…",IF(C66=100%,"….","")))))</f>
        <v>….</v>
      </c>
      <c r="H66" s="28" t="str">
        <f t="shared" ref="H66:H68" ca="1" si="20">IF(C66="x","",IF(C66="n/a",".",IF(AND(C66&gt;=40%,C66&lt;=59%),"..",IF(AND(C66&gt;=60%,C66&lt;=99%),"…",IF(C66=100%,"….","")))))</f>
        <v>….</v>
      </c>
      <c r="I66" s="28" t="str">
        <f t="shared" ref="I66:I68" ca="1" si="21">IF(C66="x","",IF(C66="n/a",".",IF(AND(C66&gt;=50%,C66&lt;=59%),"..",IF(AND(C66&gt;=60%,C66&lt;=99%),"…",IF(C66=100%,"….","")))))</f>
        <v>….</v>
      </c>
      <c r="J66" s="28" t="str">
        <f t="shared" ref="J66:J68" ca="1" si="22">IF(C66="x","",IF(C66="n/a",".",IF(AND(C66&gt;=60%,C66&lt;=99%),"…",IF(C66=100%,"….",""))))</f>
        <v>….</v>
      </c>
      <c r="K66" s="28" t="str">
        <f t="shared" ref="K66:K68" ca="1" si="23">IF(C66="x","",IF(C66="n/a",".",IF(AND(C66&gt;=70%,C66&lt;=99%),"…",IF(C66=100%,"….",""))))</f>
        <v>….</v>
      </c>
      <c r="L66" s="28" t="str">
        <f t="shared" ref="L66:L68" ca="1" si="24">IF(C66="x","",IF(C66="n/a",".",IF(AND(C66&gt;=80%,C66&lt;=99%),"…",IF(C66=100%,"….",""))))</f>
        <v>….</v>
      </c>
      <c r="M66" s="28" t="str">
        <f t="shared" ref="M66:M68" ca="1" si="25">IF(C66="x","",IF(C66="n/a",".",IF(AND(C66&gt;=90%,C66&lt;=99%),"…",IF(C66=100%,"….",""))))</f>
        <v>….</v>
      </c>
      <c r="N66" s="60" t="str">
        <f t="shared" ref="N66:N68" ca="1" si="26">IF(C66="x","",IF(C66="n/a",".",IF(C66=100%,"….","")))</f>
        <v>….</v>
      </c>
    </row>
    <row r="67" spans="2:19" x14ac:dyDescent="0.25">
      <c r="B67" s="59">
        <v>2.09</v>
      </c>
      <c r="C67" s="27">
        <f ca="1">IF('Reference sheet'!G74="","x",'Reference sheet'!G74)</f>
        <v>1</v>
      </c>
      <c r="D67" s="37" t="str">
        <f t="shared" ca="1" si="16"/>
        <v>….</v>
      </c>
      <c r="E67" s="37" t="str">
        <f t="shared" ca="1" si="17"/>
        <v>….</v>
      </c>
      <c r="F67" s="37" t="str">
        <f t="shared" ca="1" si="18"/>
        <v>….</v>
      </c>
      <c r="G67" s="37" t="str">
        <f t="shared" ca="1" si="19"/>
        <v>….</v>
      </c>
      <c r="H67" s="37" t="str">
        <f t="shared" ca="1" si="20"/>
        <v>….</v>
      </c>
      <c r="I67" s="37" t="str">
        <f t="shared" ca="1" si="21"/>
        <v>….</v>
      </c>
      <c r="J67" s="37" t="str">
        <f t="shared" ca="1" si="22"/>
        <v>….</v>
      </c>
      <c r="K67" s="37" t="str">
        <f t="shared" ca="1" si="23"/>
        <v>….</v>
      </c>
      <c r="L67" s="37" t="str">
        <f t="shared" ca="1" si="24"/>
        <v>….</v>
      </c>
      <c r="M67" s="37" t="str">
        <f t="shared" ca="1" si="25"/>
        <v>….</v>
      </c>
      <c r="N67" s="61" t="str">
        <f t="shared" ca="1" si="26"/>
        <v>….</v>
      </c>
    </row>
    <row r="68" spans="2:19" x14ac:dyDescent="0.25">
      <c r="B68" s="63">
        <v>2.1</v>
      </c>
      <c r="C68" s="27">
        <f ca="1">IF('Reference sheet'!G75="","x",'Reference sheet'!G75)</f>
        <v>1</v>
      </c>
      <c r="D68" s="64" t="str">
        <f t="shared" ca="1" si="16"/>
        <v>….</v>
      </c>
      <c r="E68" s="64" t="str">
        <f t="shared" ca="1" si="17"/>
        <v>….</v>
      </c>
      <c r="F68" s="64" t="str">
        <f t="shared" ca="1" si="18"/>
        <v>….</v>
      </c>
      <c r="G68" s="64" t="str">
        <f t="shared" ca="1" si="19"/>
        <v>….</v>
      </c>
      <c r="H68" s="64" t="str">
        <f t="shared" ca="1" si="20"/>
        <v>….</v>
      </c>
      <c r="I68" s="64" t="str">
        <f t="shared" ca="1" si="21"/>
        <v>….</v>
      </c>
      <c r="J68" s="64" t="str">
        <f t="shared" ca="1" si="22"/>
        <v>….</v>
      </c>
      <c r="K68" s="64" t="str">
        <f t="shared" ca="1" si="23"/>
        <v>….</v>
      </c>
      <c r="L68" s="64" t="str">
        <f t="shared" ca="1" si="24"/>
        <v>….</v>
      </c>
      <c r="M68" s="64" t="str">
        <f t="shared" ca="1" si="25"/>
        <v>….</v>
      </c>
      <c r="N68" s="65" t="str">
        <f t="shared" ca="1" si="26"/>
        <v>….</v>
      </c>
    </row>
    <row r="69" spans="2:19" x14ac:dyDescent="0.25">
      <c r="B69" s="55" t="s">
        <v>222</v>
      </c>
      <c r="C69" s="56"/>
      <c r="D69" s="56"/>
      <c r="E69" s="56"/>
      <c r="F69" s="56"/>
      <c r="G69" s="56"/>
      <c r="H69" s="56"/>
      <c r="I69" s="56"/>
      <c r="J69" s="56"/>
      <c r="K69" s="56"/>
      <c r="L69" s="56"/>
      <c r="M69" s="56"/>
      <c r="N69" s="57"/>
    </row>
    <row r="70" spans="2:19" x14ac:dyDescent="0.25">
      <c r="B70" s="58" t="s">
        <v>223</v>
      </c>
      <c r="C70" s="27"/>
      <c r="D70" s="16"/>
      <c r="E70" s="16"/>
      <c r="F70" s="16"/>
      <c r="G70" s="16"/>
      <c r="H70" s="16"/>
      <c r="I70" s="16"/>
      <c r="J70" s="16"/>
      <c r="K70" s="16"/>
      <c r="L70" s="16"/>
      <c r="M70" s="16"/>
      <c r="N70" s="54"/>
    </row>
    <row r="71" spans="2:19" x14ac:dyDescent="0.25">
      <c r="B71" s="66">
        <v>2.14</v>
      </c>
      <c r="C71" s="67">
        <f ca="1">IF('Reference sheet'!G81="","x",'Reference sheet'!G81)</f>
        <v>1</v>
      </c>
      <c r="D71" s="64" t="str">
        <f t="shared" ref="D71" ca="1" si="27">IF(C71="x","",IF(C71="n/a",".",IF(AND(C71&gt;=0%,C71&lt;=59%),"..",IF(AND(C71&gt;=60%,C71&lt;=99%),"…",IF(C71=100%,"….","")))))</f>
        <v>….</v>
      </c>
      <c r="E71" s="64" t="str">
        <f t="shared" ref="E71" ca="1" si="28">IF(C71="x","",IF(C71="n/a",".",IF(AND(C71&gt;=10%,C71&lt;=59%),"..",IF(AND(C71&gt;=60%,C71&lt;=99%),"…",IF(C71=100%,"….","")))))</f>
        <v>….</v>
      </c>
      <c r="F71" s="64" t="str">
        <f t="shared" ref="F71" ca="1" si="29">IF(C71="x","",IF(C71="n/a",".",IF(AND(C71&gt;=20%,C71&lt;=59%),"..",IF(AND(C71&gt;=60%,C71&lt;=99%),"…",IF(C71=100%,"….","")))))</f>
        <v>….</v>
      </c>
      <c r="G71" s="64" t="str">
        <f t="shared" ref="G71" ca="1" si="30">IF(C71="x","",IF(C71="n/a",".",IF(AND(C71&gt;=30%,C71&lt;=59%),"..",IF(AND(C71&gt;=60%,C71&lt;=99%),"…",IF(C71=100%,"….","")))))</f>
        <v>….</v>
      </c>
      <c r="H71" s="64" t="str">
        <f t="shared" ref="H71" ca="1" si="31">IF(C71="x","",IF(C71="n/a",".",IF(AND(C71&gt;=40%,C71&lt;=59%),"..",IF(AND(C71&gt;=60%,C71&lt;=99%),"…",IF(C71=100%,"….","")))))</f>
        <v>….</v>
      </c>
      <c r="I71" s="64" t="str">
        <f t="shared" ref="I71" ca="1" si="32">IF(C71="x","",IF(C71="n/a",".",IF(AND(C71&gt;=50%,C71&lt;=59%),"..",IF(AND(C71&gt;=60%,C71&lt;=99%),"…",IF(C71=100%,"….","")))))</f>
        <v>….</v>
      </c>
      <c r="J71" s="64" t="str">
        <f t="shared" ref="J71" ca="1" si="33">IF(C71="x","",IF(C71="n/a",".",IF(AND(C71&gt;=60%,C71&lt;=99%),"…",IF(C71=100%,"….",""))))</f>
        <v>….</v>
      </c>
      <c r="K71" s="64" t="str">
        <f t="shared" ref="K71" ca="1" si="34">IF(C71="x","",IF(C71="n/a",".",IF(AND(C71&gt;=70%,C71&lt;=99%),"…",IF(C71=100%,"….",""))))</f>
        <v>….</v>
      </c>
      <c r="L71" s="64" t="str">
        <f t="shared" ref="L71" ca="1" si="35">IF(C71="x","",IF(C71="n/a",".",IF(AND(C71&gt;=80%,C71&lt;=99%),"…",IF(C71=100%,"….",""))))</f>
        <v>….</v>
      </c>
      <c r="M71" s="64" t="str">
        <f t="shared" ref="M71" ca="1" si="36">IF(C71="x","",IF(C71="n/a",".",IF(AND(C71&gt;=90%,C71&lt;=99%),"…",IF(C71=100%,"….",""))))</f>
        <v>….</v>
      </c>
      <c r="N71" s="65" t="str">
        <f t="shared" ref="N71" ca="1" si="37">IF(C71="x","",IF(C71="n/a",".",IF(C71=100%,"….","")))</f>
        <v>….</v>
      </c>
    </row>
    <row r="72" spans="2:19" x14ac:dyDescent="0.25">
      <c r="B72" s="16"/>
      <c r="C72" s="16"/>
      <c r="D72" s="16"/>
      <c r="E72" s="16"/>
      <c r="F72" s="16"/>
      <c r="G72" s="16"/>
      <c r="H72" s="16"/>
      <c r="I72" s="16"/>
      <c r="J72" s="16"/>
      <c r="K72" s="16"/>
      <c r="L72" s="16"/>
      <c r="M72" s="16"/>
      <c r="N72" s="16"/>
    </row>
    <row r="73" spans="2:19" x14ac:dyDescent="0.25">
      <c r="B73" s="68" t="s">
        <v>174</v>
      </c>
      <c r="C73" s="56"/>
      <c r="D73" s="56"/>
      <c r="E73" s="56"/>
      <c r="F73" s="56"/>
      <c r="G73" s="56"/>
      <c r="H73" s="56"/>
      <c r="I73" s="56"/>
      <c r="J73" s="56"/>
      <c r="K73" s="56"/>
      <c r="L73" s="56"/>
      <c r="M73" s="56"/>
      <c r="N73" s="56"/>
      <c r="P73" s="68" t="s">
        <v>174</v>
      </c>
      <c r="Q73" s="56" t="s">
        <v>253</v>
      </c>
      <c r="R73" s="56" t="s">
        <v>254</v>
      </c>
      <c r="S73" s="179"/>
    </row>
    <row r="74" spans="2:19" x14ac:dyDescent="0.25">
      <c r="B74" s="56" t="s">
        <v>255</v>
      </c>
      <c r="C74" s="56"/>
      <c r="D74" s="56"/>
      <c r="E74" s="56"/>
      <c r="F74" s="56"/>
      <c r="G74" s="69">
        <f ca="1">COUNTIF(C54:C71,1)</f>
        <v>9</v>
      </c>
      <c r="H74" s="70">
        <f ca="1">IFERROR(G74/G77,"")</f>
        <v>1</v>
      </c>
      <c r="I74" s="56"/>
      <c r="J74" s="56"/>
      <c r="K74" s="56"/>
      <c r="L74" s="56"/>
      <c r="M74" s="56"/>
      <c r="N74" s="56"/>
      <c r="P74" s="56" t="s">
        <v>256</v>
      </c>
      <c r="Q74" s="69">
        <f ca="1">COUNTIF($C$54:$C$71,1)</f>
        <v>9</v>
      </c>
      <c r="R74" s="178">
        <f ca="1">IFERROR(Q74/$Q$79,"")</f>
        <v>1</v>
      </c>
      <c r="S74" s="179"/>
    </row>
    <row r="75" spans="2:19" x14ac:dyDescent="0.25">
      <c r="B75" s="56" t="s">
        <v>257</v>
      </c>
      <c r="C75" s="56"/>
      <c r="D75" s="56"/>
      <c r="E75" s="56"/>
      <c r="F75" s="56"/>
      <c r="G75" s="69">
        <f ca="1">COUNTIFS(C54:C71,"&lt;&gt;",C54:C71,"&lt;&gt;n/a",C54:C71,"&lt;&gt;x",C54:C71,"&lt;&gt;1")</f>
        <v>0</v>
      </c>
      <c r="H75" s="70">
        <f ca="1">IFERROR(G75/G77,"")</f>
        <v>0</v>
      </c>
      <c r="I75" s="56"/>
      <c r="J75" s="56"/>
      <c r="K75" s="56"/>
      <c r="L75" s="56"/>
      <c r="M75" s="56"/>
      <c r="N75" s="56"/>
      <c r="P75" s="56" t="s">
        <v>258</v>
      </c>
      <c r="Q75" s="69">
        <f ca="1">COUNTIF($C$54:$C$71,0.8)</f>
        <v>0</v>
      </c>
      <c r="R75" s="178">
        <f t="shared" ref="R75:R78" ca="1" si="38">IFERROR(Q75/$Q$79,"")</f>
        <v>0</v>
      </c>
      <c r="S75" s="179"/>
    </row>
    <row r="76" spans="2:19" x14ac:dyDescent="0.25">
      <c r="B76" s="56" t="s">
        <v>259</v>
      </c>
      <c r="C76" s="56"/>
      <c r="D76" s="56"/>
      <c r="E76" s="56"/>
      <c r="F76" s="56"/>
      <c r="G76" s="69">
        <f ca="1">COUNTIF(C54:C71,"n/a")</f>
        <v>0</v>
      </c>
      <c r="H76" s="70">
        <f ca="1">IFERROR(G76/G77,"")</f>
        <v>0</v>
      </c>
      <c r="I76" s="56"/>
      <c r="J76" s="56"/>
      <c r="K76" s="56"/>
      <c r="L76" s="56"/>
      <c r="M76" s="56"/>
      <c r="N76" s="56"/>
      <c r="P76" s="56" t="s">
        <v>260</v>
      </c>
      <c r="Q76" s="69">
        <f ca="1">COUNTIF($C$54:$C$71,0.5)</f>
        <v>0</v>
      </c>
      <c r="R76" s="178">
        <f t="shared" ca="1" si="38"/>
        <v>0</v>
      </c>
      <c r="S76" s="179"/>
    </row>
    <row r="77" spans="2:19" x14ac:dyDescent="0.25">
      <c r="B77" s="56" t="s">
        <v>261</v>
      </c>
      <c r="C77" s="56"/>
      <c r="D77" s="56"/>
      <c r="E77" s="56"/>
      <c r="F77" s="56"/>
      <c r="G77" s="69">
        <f ca="1">SUM(G74:G76)</f>
        <v>9</v>
      </c>
      <c r="H77" s="71" t="str">
        <f ca="1">IF(OR(G77=0,G77=14),"","NOTE: Total should be equal to 14, please review actions")</f>
        <v>NOTE: Total should be equal to 14, please review actions</v>
      </c>
      <c r="I77" s="56"/>
      <c r="J77" s="56"/>
      <c r="K77" s="56"/>
      <c r="L77" s="56"/>
      <c r="M77" s="56"/>
      <c r="N77" s="56"/>
      <c r="P77" s="56" t="s">
        <v>262</v>
      </c>
      <c r="Q77" s="69">
        <f ca="1">COUNTIF($C$54:$C$71,0.2)</f>
        <v>0</v>
      </c>
      <c r="R77" s="178">
        <f t="shared" ca="1" si="38"/>
        <v>0</v>
      </c>
      <c r="S77" s="179"/>
    </row>
    <row r="78" spans="2:19" x14ac:dyDescent="0.25">
      <c r="B78" s="16"/>
      <c r="C78" s="16"/>
      <c r="D78" s="16"/>
      <c r="E78" s="16"/>
      <c r="F78" s="16"/>
      <c r="G78" s="16"/>
      <c r="H78" s="16"/>
      <c r="I78" s="16"/>
      <c r="J78" s="16"/>
      <c r="K78" s="16"/>
      <c r="L78" s="16"/>
      <c r="M78" s="16"/>
      <c r="N78" s="16"/>
      <c r="P78" s="56" t="s">
        <v>263</v>
      </c>
      <c r="Q78" s="69">
        <f ca="1">COUNTIF($C$54:$C$71,0)</f>
        <v>0</v>
      </c>
      <c r="R78" s="178">
        <f t="shared" ca="1" si="38"/>
        <v>0</v>
      </c>
      <c r="S78" s="179"/>
    </row>
    <row r="79" spans="2:19" x14ac:dyDescent="0.25">
      <c r="B79" s="16"/>
      <c r="C79" s="16"/>
      <c r="D79" s="16"/>
      <c r="E79" s="16"/>
      <c r="F79" s="16"/>
      <c r="G79" s="16"/>
      <c r="H79" s="16"/>
      <c r="I79" s="16"/>
      <c r="J79" s="16"/>
      <c r="K79" s="16"/>
      <c r="L79" s="16"/>
      <c r="M79" s="16"/>
      <c r="N79" s="16"/>
      <c r="P79" s="191" t="s">
        <v>264</v>
      </c>
      <c r="Q79" s="191">
        <f ca="1">SUM(Q74:Q78)</f>
        <v>9</v>
      </c>
      <c r="R79" s="191" t="str">
        <f ca="1">IF(OR(Q79=0,Q79=33),"Note","")</f>
        <v/>
      </c>
      <c r="S79" s="191"/>
    </row>
  </sheetData>
  <mergeCells count="20">
    <mergeCell ref="D4:M4"/>
    <mergeCell ref="B4:B5"/>
    <mergeCell ref="C4:C5"/>
    <mergeCell ref="B51:B52"/>
    <mergeCell ref="C51:C52"/>
    <mergeCell ref="D51:M51"/>
    <mergeCell ref="Q27:U27"/>
    <mergeCell ref="Q33:U33"/>
    <mergeCell ref="R22:S22"/>
    <mergeCell ref="R23:S23"/>
    <mergeCell ref="Q7:Q8"/>
    <mergeCell ref="R7:R8"/>
    <mergeCell ref="R15:S15"/>
    <mergeCell ref="R16:S16"/>
    <mergeCell ref="R17:S17"/>
    <mergeCell ref="R18:S18"/>
    <mergeCell ref="R21:S21"/>
    <mergeCell ref="S7:S8"/>
    <mergeCell ref="Q20:S20"/>
    <mergeCell ref="Q14:S14"/>
  </mergeCells>
  <conditionalFormatting sqref="C1:C4">
    <cfRule type="cellIs" dxfId="42" priority="230" operator="equal">
      <formula>"x"</formula>
    </cfRule>
  </conditionalFormatting>
  <conditionalFormatting sqref="C6:C51">
    <cfRule type="cellIs" dxfId="41" priority="130" operator="equal">
      <formula>"x"</formula>
    </cfRule>
  </conditionalFormatting>
  <conditionalFormatting sqref="C53:C79">
    <cfRule type="cellIs" dxfId="40" priority="215" operator="equal">
      <formula>"x"</formula>
    </cfRule>
  </conditionalFormatting>
  <conditionalFormatting sqref="D1:N3 D4 N4 D51 N51">
    <cfRule type="cellIs" dxfId="39" priority="234" operator="equal">
      <formula>"."</formula>
    </cfRule>
    <cfRule type="cellIs" dxfId="38" priority="231" operator="equal">
      <formula>"…."</formula>
    </cfRule>
    <cfRule type="cellIs" dxfId="37" priority="232" operator="equal">
      <formula>"…"</formula>
    </cfRule>
    <cfRule type="cellIs" dxfId="36" priority="233" operator="equal">
      <formula>".."</formula>
    </cfRule>
  </conditionalFormatting>
  <conditionalFormatting sqref="D5:N50">
    <cfRule type="cellIs" dxfId="35" priority="134" operator="equal">
      <formula>"."</formula>
    </cfRule>
    <cfRule type="cellIs" dxfId="34" priority="133" operator="equal">
      <formula>".."</formula>
    </cfRule>
    <cfRule type="cellIs" dxfId="33" priority="132" operator="equal">
      <formula>"…"</formula>
    </cfRule>
    <cfRule type="cellIs" dxfId="32" priority="131" operator="equal">
      <formula>"…."</formula>
    </cfRule>
  </conditionalFormatting>
  <conditionalFormatting sqref="D52:N79">
    <cfRule type="cellIs" dxfId="31" priority="217" operator="equal">
      <formula>"…"</formula>
    </cfRule>
    <cfRule type="cellIs" dxfId="30" priority="216" operator="equal">
      <formula>"…."</formula>
    </cfRule>
    <cfRule type="cellIs" dxfId="29" priority="218" operator="equal">
      <formula>".."</formula>
    </cfRule>
    <cfRule type="cellIs" dxfId="28" priority="219" operator="equal">
      <formula>"."</formula>
    </cfRule>
  </conditionalFormatting>
  <conditionalFormatting sqref="Q42">
    <cfRule type="cellIs" dxfId="27" priority="31" operator="equal">
      <formula>"x"</formula>
    </cfRule>
  </conditionalFormatting>
  <conditionalFormatting sqref="Q43:Q47">
    <cfRule type="cellIs" dxfId="26" priority="23" operator="equal">
      <formula>"…."</formula>
    </cfRule>
    <cfRule type="cellIs" dxfId="25" priority="24" operator="equal">
      <formula>"…"</formula>
    </cfRule>
    <cfRule type="cellIs" dxfId="24" priority="25" operator="equal">
      <formula>".."</formula>
    </cfRule>
    <cfRule type="cellIs" dxfId="23" priority="26" operator="equal">
      <formula>"."</formula>
    </cfRule>
  </conditionalFormatting>
  <conditionalFormatting sqref="Q73">
    <cfRule type="cellIs" dxfId="22" priority="12" operator="equal">
      <formula>"x"</formula>
    </cfRule>
  </conditionalFormatting>
  <conditionalFormatting sqref="Q74:Q78">
    <cfRule type="cellIs" dxfId="21" priority="11" operator="equal">
      <formula>"."</formula>
    </cfRule>
    <cfRule type="cellIs" dxfId="20" priority="8" operator="equal">
      <formula>"…."</formula>
    </cfRule>
    <cfRule type="cellIs" dxfId="19" priority="9" operator="equal">
      <formula>"…"</formula>
    </cfRule>
    <cfRule type="cellIs" dxfId="18" priority="10" operator="equal">
      <formula>".."</formula>
    </cfRule>
  </conditionalFormatting>
  <conditionalFormatting sqref="Q37:U37">
    <cfRule type="cellIs" dxfId="17" priority="3" operator="notEqual">
      <formula>0</formula>
    </cfRule>
  </conditionalFormatting>
  <conditionalFormatting sqref="R16:R18">
    <cfRule type="cellIs" dxfId="16" priority="38" operator="notEqual">
      <formula>0</formula>
    </cfRule>
  </conditionalFormatting>
  <conditionalFormatting sqref="R22:R23">
    <cfRule type="cellIs" dxfId="15" priority="125" operator="between">
      <formula>0.001</formula>
      <formula>1</formula>
    </cfRule>
  </conditionalFormatting>
  <conditionalFormatting sqref="R73:R78">
    <cfRule type="cellIs" dxfId="14" priority="15" operator="equal">
      <formula>".."</formula>
    </cfRule>
    <cfRule type="cellIs" dxfId="13" priority="14" operator="equal">
      <formula>"…"</formula>
    </cfRule>
    <cfRule type="cellIs" dxfId="12" priority="13" operator="equal">
      <formula>"…."</formula>
    </cfRule>
    <cfRule type="cellIs" dxfId="11" priority="16" operator="equal">
      <formula>"."</formula>
    </cfRule>
  </conditionalFormatting>
  <conditionalFormatting sqref="R29:U31">
    <cfRule type="cellIs" dxfId="10" priority="17" operator="notEqual">
      <formula>0</formula>
    </cfRule>
  </conditionalFormatting>
  <conditionalFormatting sqref="R35:U36">
    <cfRule type="cellIs" dxfId="9" priority="1" operator="notEqual">
      <formula>0</formula>
    </cfRule>
  </conditionalFormatting>
  <conditionalFormatting sqref="R42:AF43 S44:AF46 R44:R47">
    <cfRule type="cellIs" dxfId="8" priority="33" operator="equal">
      <formula>"…"</formula>
    </cfRule>
    <cfRule type="cellIs" dxfId="7" priority="34" operator="equal">
      <formula>".."</formula>
    </cfRule>
    <cfRule type="cellIs" dxfId="6" priority="35" operator="equal">
      <formula>"."</formula>
    </cfRule>
    <cfRule type="cellIs" dxfId="5" priority="32" operator="equal">
      <formula>"…."</formula>
    </cfRule>
  </conditionalFormatting>
  <conditionalFormatting sqref="S9:S11">
    <cfRule type="cellIs" dxfId="4" priority="127" operator="notEqual">
      <formula>1</formula>
    </cfRule>
  </conditionalFormatting>
  <conditionalFormatting sqref="S47:X47">
    <cfRule type="cellIs" dxfId="3" priority="21" operator="equal">
      <formula>".."</formula>
    </cfRule>
    <cfRule type="cellIs" dxfId="2" priority="20" operator="equal">
      <formula>"…"</formula>
    </cfRule>
    <cfRule type="cellIs" dxfId="1" priority="19" operator="equal">
      <formula>"…."</formula>
    </cfRule>
    <cfRule type="cellIs" dxfId="0" priority="22" operator="equal">
      <formula>"."</formula>
    </cfRule>
  </conditionalFormatting>
  <hyperlinks>
    <hyperlink ref="B56" location="Partnering!A2.01" display="Partnering!A2.01" xr:uid="{00000000-0004-0000-1C00-000065000000}"/>
    <hyperlink ref="B58" location="Partnering!A2.02" display="Partnering!A2.02" xr:uid="{00000000-0004-0000-1C00-000066000000}"/>
    <hyperlink ref="B61" location="Partnering!A2.03" display="Partnering!A2.03" xr:uid="{00000000-0004-0000-1C00-000067000000}"/>
    <hyperlink ref="B62" location="Partnering!A2.04" display="Partnering!A2.04" xr:uid="{00000000-0004-0000-1C00-000068000000}"/>
    <hyperlink ref="B63" location="Partnering!A2.05" display="Partnering!A2.05" xr:uid="{00000000-0004-0000-1C00-000069000000}"/>
    <hyperlink ref="B66" location="Partnering!A2.08" display="Partnering!A2.08" xr:uid="{00000000-0004-0000-1C00-00006C000000}"/>
    <hyperlink ref="B67" location="Partnering!A2.09" display="Partnering!A2.09" xr:uid="{00000000-0004-0000-1C00-00006D000000}"/>
    <hyperlink ref="B68" location="Partnering!A2.10" display="Partnering!A2.10" xr:uid="{00000000-0004-0000-1C00-00006E000000}"/>
    <hyperlink ref="B71" location="Partnering!A2.14" display="Partnering!A2.14" xr:uid="{00000000-0004-0000-1C00-000072000000}"/>
    <hyperlink ref="B9" location="Governance!A1.01" display="Governance!A1.01" xr:uid="{00000000-0004-0000-1C00-000073000000}"/>
    <hyperlink ref="B11" location="Governance!A1.03" display="Governance!A1.03" xr:uid="{00000000-0004-0000-1C00-000075000000}"/>
    <hyperlink ref="B12" location="Governance!A1.04" display="Governance!A1.04" xr:uid="{00000000-0004-0000-1C00-000076000000}"/>
    <hyperlink ref="B13" location="Governance!A1.05" display="Governance!A1.05" xr:uid="{00000000-0004-0000-1C00-000077000000}"/>
    <hyperlink ref="B15" location="Governance!A1.06" display="Governance!A1.06" xr:uid="{00000000-0004-0000-1C00-000078000000}"/>
    <hyperlink ref="B18" location="Governance!A1.07" display="Governance!A1.07" xr:uid="{00000000-0004-0000-1C00-000079000000}"/>
    <hyperlink ref="B20" location="Governance!A1.08" display="Governance!A1.08" xr:uid="{00000000-0004-0000-1C00-00007A000000}"/>
    <hyperlink ref="B23" location="Governance!A1.10" display="Governance!A1.10" xr:uid="{00000000-0004-0000-1C00-00007C000000}"/>
    <hyperlink ref="B25" location="Governance!A1.11" display="Governance!A1.11" xr:uid="{00000000-0004-0000-1C00-00007D000000}"/>
    <hyperlink ref="B26" location="Governance!A1.12" display="Governance!A1.12" xr:uid="{00000000-0004-0000-1C00-00007E000000}"/>
    <hyperlink ref="B28" location="Governance!A1.13" display="Governance!A1.13" xr:uid="{00000000-0004-0000-1C00-00007F000000}"/>
    <hyperlink ref="B29" location="Governance!A1.14" display="Governance!A1.14" xr:uid="{00000000-0004-0000-1C00-000080000000}"/>
    <hyperlink ref="B31" location="Governance!A1.15" display="Governance!A1.15" xr:uid="{00000000-0004-0000-1C00-000081000000}"/>
    <hyperlink ref="B36" location="Governance!A1.20" display="Governance!A1.20" xr:uid="{00000000-0004-0000-1C00-000086000000}"/>
    <hyperlink ref="B39" location="Governance!A1.29" display="Governance!A1.29" xr:uid="{00000000-0004-0000-1C00-00008F000000}"/>
    <hyperlink ref="B40" location="Governance!A1.33" display="Governance!A1.33" xr:uid="{00000000-0004-0000-1C00-000093000000}"/>
    <hyperlink ref="B36" location="Governance!A1.21" display="Governance!A1.21" xr:uid="{00000000-0004-0000-1C00-000087000000}"/>
    <hyperlink ref="B35" location="Governance!A1.19" display="Governance!A1.19" xr:uid="{00000000-0004-0000-1C00-000085000000}"/>
    <hyperlink ref="B33" location="Governance!A1.16" display="Governance!A1.16" xr:uid="{00000000-0004-0000-1C00-000084000000}"/>
    <hyperlink ref="B21" location="Governance!A1.09" display="Governance!A1.09" xr:uid="{00000000-0004-0000-1C00-00007B000000}"/>
  </hyperlinks>
  <printOptions horizontalCentered="1"/>
  <pageMargins left="0.23622047244094491" right="0.23622047244094491" top="0.74803149606299213" bottom="0.74803149606299213" header="0.31496062992125984" footer="0.31496062992125984"/>
  <pageSetup paperSize="9" scale="82" orientation="portrait" r:id="rId1"/>
  <headerFooter>
    <oddFooter>&amp;L&amp;8&amp;A&amp;R&amp;8Page &amp;P of &amp;N | &amp;D | &amp;T</oddFooter>
  </headerFooter>
  <rowBreaks count="1" manualBreakCount="1">
    <brk id="48"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0" tint="-0.499984740745262"/>
  </sheetPr>
  <dimension ref="A1:K293"/>
  <sheetViews>
    <sheetView showGridLines="0" workbookViewId="0">
      <pane ySplit="1" topLeftCell="A260" activePane="bottomLeft" state="frozen"/>
      <selection activeCell="C9" sqref="C9"/>
      <selection pane="bottomLeft" activeCell="G284" sqref="G284"/>
    </sheetView>
  </sheetViews>
  <sheetFormatPr defaultColWidth="8.81640625" defaultRowHeight="12.5" x14ac:dyDescent="0.25"/>
  <cols>
    <col min="1" max="1" width="14" bestFit="1" customWidth="1"/>
    <col min="2" max="2" width="10" customWidth="1"/>
    <col min="3" max="3" width="44.7265625" bestFit="1" customWidth="1"/>
    <col min="4" max="4" width="10" customWidth="1"/>
    <col min="5" max="5" width="12.7265625" customWidth="1"/>
    <col min="6" max="6" width="10" customWidth="1"/>
    <col min="7" max="7" width="12.7265625" customWidth="1"/>
    <col min="11" max="11" width="16.7265625" bestFit="1" customWidth="1"/>
  </cols>
  <sheetData>
    <row r="1" spans="1:11" x14ac:dyDescent="0.25">
      <c r="A1" s="1" t="s">
        <v>265</v>
      </c>
      <c r="B1" s="1" t="s">
        <v>230</v>
      </c>
      <c r="C1" s="1" t="s">
        <v>266</v>
      </c>
      <c r="D1" s="1" t="s">
        <v>267</v>
      </c>
      <c r="E1" s="1" t="s">
        <v>268</v>
      </c>
      <c r="F1" s="1" t="s">
        <v>269</v>
      </c>
      <c r="G1" s="1" t="s">
        <v>270</v>
      </c>
      <c r="J1" s="1" t="s">
        <v>271</v>
      </c>
      <c r="K1" s="4">
        <v>32874</v>
      </c>
    </row>
    <row r="2" spans="1:11" x14ac:dyDescent="0.25">
      <c r="A2" s="1"/>
      <c r="B2" s="1"/>
      <c r="C2" s="1" t="s">
        <v>272</v>
      </c>
      <c r="D2" s="1"/>
      <c r="E2" s="1"/>
      <c r="F2" s="1"/>
      <c r="G2" s="1"/>
      <c r="J2" t="s">
        <v>273</v>
      </c>
      <c r="K2" s="4">
        <v>73415</v>
      </c>
    </row>
    <row r="3" spans="1:11" x14ac:dyDescent="0.25">
      <c r="A3" s="1"/>
      <c r="B3" s="1"/>
      <c r="C3" s="1" t="s">
        <v>52</v>
      </c>
      <c r="D3" s="1"/>
      <c r="E3" s="1"/>
      <c r="F3" s="1"/>
      <c r="G3" s="1"/>
    </row>
    <row r="4" spans="1:11" x14ac:dyDescent="0.25">
      <c r="A4" s="1"/>
      <c r="B4" s="1"/>
      <c r="C4" s="1" t="s">
        <v>52</v>
      </c>
      <c r="D4" s="1"/>
      <c r="E4" s="1"/>
      <c r="F4" s="1"/>
      <c r="G4" s="1"/>
    </row>
    <row r="5" spans="1:11" x14ac:dyDescent="0.25">
      <c r="A5" s="1" t="s">
        <v>274</v>
      </c>
      <c r="B5" s="1" t="s">
        <v>275</v>
      </c>
      <c r="C5" s="1">
        <f t="shared" ref="C5:C6" ca="1" si="0">INDIRECT("'"&amp;A5&amp;"'!"&amp;B5)</f>
        <v>1.01</v>
      </c>
      <c r="D5" s="1" t="s">
        <v>276</v>
      </c>
      <c r="E5" s="1" t="str">
        <f t="shared" ref="E5:E6" ca="1" si="1">INDIRECT("'"&amp;A5&amp;"'!"&amp;D5)</f>
        <v>Met</v>
      </c>
      <c r="F5" s="1" t="s">
        <v>277</v>
      </c>
      <c r="G5" s="2">
        <f t="shared" ref="G5:G6" ca="1" si="2">INDIRECT("'"&amp;A5&amp;"'!"&amp;F5)</f>
        <v>1</v>
      </c>
    </row>
    <row r="6" spans="1:11" x14ac:dyDescent="0.25">
      <c r="A6" s="1" t="s">
        <v>274</v>
      </c>
      <c r="B6" s="1" t="s">
        <v>278</v>
      </c>
      <c r="C6" s="1" t="e">
        <f t="shared" ca="1" si="0"/>
        <v>#REF!</v>
      </c>
      <c r="D6" s="1" t="s">
        <v>279</v>
      </c>
      <c r="E6" s="1" t="e">
        <f t="shared" ca="1" si="1"/>
        <v>#REF!</v>
      </c>
      <c r="F6" s="1" t="s">
        <v>280</v>
      </c>
      <c r="G6" s="2" t="e">
        <f t="shared" ca="1" si="2"/>
        <v>#REF!</v>
      </c>
    </row>
    <row r="7" spans="1:11" x14ac:dyDescent="0.25">
      <c r="A7" s="1"/>
      <c r="B7" s="1"/>
      <c r="C7" s="1" t="s">
        <v>59</v>
      </c>
      <c r="D7" s="1"/>
      <c r="E7" s="1"/>
      <c r="F7" s="1"/>
      <c r="G7" s="1"/>
    </row>
    <row r="8" spans="1:11" x14ac:dyDescent="0.25">
      <c r="A8" s="1" t="s">
        <v>274</v>
      </c>
      <c r="B8" s="1" t="s">
        <v>281</v>
      </c>
      <c r="C8" s="1">
        <f t="shared" ref="C8:C10" ca="1" si="3">INDIRECT("'"&amp;A8&amp;"'!"&amp;B8)</f>
        <v>1.03</v>
      </c>
      <c r="D8" s="1" t="s">
        <v>282</v>
      </c>
      <c r="E8" s="1" t="str">
        <f t="shared" ref="E8:E10" ca="1" si="4">INDIRECT("'"&amp;A8&amp;"'!"&amp;D8)</f>
        <v>Met</v>
      </c>
      <c r="F8" s="1" t="s">
        <v>283</v>
      </c>
      <c r="G8" s="2">
        <f t="shared" ref="G8:G10" ca="1" si="5">INDIRECT("'"&amp;A8&amp;"'!"&amp;F8)</f>
        <v>1</v>
      </c>
    </row>
    <row r="9" spans="1:11" x14ac:dyDescent="0.25">
      <c r="A9" s="1" t="s">
        <v>274</v>
      </c>
      <c r="B9" s="1" t="s">
        <v>284</v>
      </c>
      <c r="C9" s="1">
        <f t="shared" ca="1" si="3"/>
        <v>1.04</v>
      </c>
      <c r="D9" s="1" t="s">
        <v>285</v>
      </c>
      <c r="E9" s="1" t="str">
        <f t="shared" ca="1" si="4"/>
        <v>Met</v>
      </c>
      <c r="F9" s="1" t="s">
        <v>286</v>
      </c>
      <c r="G9" s="2">
        <f t="shared" ca="1" si="5"/>
        <v>1</v>
      </c>
    </row>
    <row r="10" spans="1:11" x14ac:dyDescent="0.25">
      <c r="A10" s="1" t="s">
        <v>274</v>
      </c>
      <c r="B10" s="1" t="s">
        <v>287</v>
      </c>
      <c r="C10" s="1">
        <f t="shared" ca="1" si="3"/>
        <v>1.05</v>
      </c>
      <c r="D10" s="1" t="s">
        <v>288</v>
      </c>
      <c r="E10" s="1" t="str">
        <f t="shared" ca="1" si="4"/>
        <v>Met</v>
      </c>
      <c r="F10" s="1" t="s">
        <v>289</v>
      </c>
      <c r="G10" s="2">
        <f t="shared" ca="1" si="5"/>
        <v>1</v>
      </c>
    </row>
    <row r="11" spans="1:11" x14ac:dyDescent="0.25">
      <c r="A11" s="1"/>
      <c r="B11" s="1"/>
      <c r="C11" s="1" t="s">
        <v>76</v>
      </c>
      <c r="D11" s="1"/>
      <c r="E11" s="1"/>
      <c r="F11" s="1"/>
      <c r="G11" s="1"/>
    </row>
    <row r="12" spans="1:11" x14ac:dyDescent="0.25">
      <c r="A12" s="1" t="s">
        <v>274</v>
      </c>
      <c r="B12" s="1" t="s">
        <v>290</v>
      </c>
      <c r="C12" s="1">
        <f ca="1">INDIRECT("'"&amp;A12&amp;"'!"&amp;B12)</f>
        <v>1.06</v>
      </c>
      <c r="D12" s="1" t="s">
        <v>291</v>
      </c>
      <c r="E12" s="1" t="str">
        <f ca="1">INDIRECT("'"&amp;A12&amp;"'!"&amp;D12)</f>
        <v>Met</v>
      </c>
      <c r="F12" s="1" t="s">
        <v>292</v>
      </c>
      <c r="G12" s="2">
        <f ca="1">INDIRECT("'"&amp;A12&amp;"'!"&amp;F12)</f>
        <v>1</v>
      </c>
    </row>
    <row r="13" spans="1:11" x14ac:dyDescent="0.25">
      <c r="A13" s="1"/>
      <c r="B13" s="1"/>
      <c r="C13" s="1" t="s">
        <v>82</v>
      </c>
      <c r="D13" s="1"/>
      <c r="E13" s="1"/>
      <c r="F13" s="1"/>
      <c r="G13" s="1"/>
    </row>
    <row r="14" spans="1:11" x14ac:dyDescent="0.25">
      <c r="A14" s="1"/>
      <c r="B14" s="1"/>
      <c r="C14" s="1" t="s">
        <v>83</v>
      </c>
      <c r="D14" s="1"/>
      <c r="E14" s="1"/>
      <c r="F14" s="1"/>
      <c r="G14" s="1"/>
    </row>
    <row r="15" spans="1:11" x14ac:dyDescent="0.25">
      <c r="A15" s="1" t="s">
        <v>274</v>
      </c>
      <c r="B15" s="1" t="s">
        <v>293</v>
      </c>
      <c r="C15" s="1">
        <f ca="1">INDIRECT("'"&amp;A15&amp;"'!"&amp;B15)</f>
        <v>1.07</v>
      </c>
      <c r="D15" s="1" t="s">
        <v>294</v>
      </c>
      <c r="E15" s="1" t="str">
        <f ca="1">INDIRECT("'"&amp;A15&amp;"'!"&amp;D15)</f>
        <v>Met</v>
      </c>
      <c r="F15" s="1" t="s">
        <v>295</v>
      </c>
      <c r="G15" s="2">
        <f ca="1">INDIRECT("'"&amp;A15&amp;"'!"&amp;F15)</f>
        <v>1</v>
      </c>
    </row>
    <row r="16" spans="1:11" x14ac:dyDescent="0.25">
      <c r="A16" s="1"/>
      <c r="B16" s="1"/>
      <c r="C16" s="1" t="s">
        <v>89</v>
      </c>
      <c r="D16" s="1"/>
      <c r="E16" s="1"/>
      <c r="F16" s="1"/>
      <c r="G16" s="1"/>
    </row>
    <row r="17" spans="1:7" x14ac:dyDescent="0.25">
      <c r="A17" s="1" t="s">
        <v>274</v>
      </c>
      <c r="B17" s="1" t="s">
        <v>296</v>
      </c>
      <c r="C17" s="1">
        <f t="shared" ref="C17:C18" ca="1" si="6">INDIRECT("'"&amp;A17&amp;"'!"&amp;B17)</f>
        <v>1.08</v>
      </c>
      <c r="D17" s="1" t="s">
        <v>297</v>
      </c>
      <c r="E17" s="1" t="str">
        <f t="shared" ref="E17:E18" ca="1" si="7">INDIRECT("'"&amp;A17&amp;"'!"&amp;D17)</f>
        <v>Met</v>
      </c>
      <c r="F17" s="1" t="s">
        <v>298</v>
      </c>
      <c r="G17" s="2">
        <f t="shared" ref="G17:G18" ca="1" si="8">INDIRECT("'"&amp;A17&amp;"'!"&amp;F17)</f>
        <v>1</v>
      </c>
    </row>
    <row r="18" spans="1:7" x14ac:dyDescent="0.25">
      <c r="A18" s="1" t="s">
        <v>274</v>
      </c>
      <c r="B18" s="1" t="s">
        <v>299</v>
      </c>
      <c r="C18" s="1">
        <f t="shared" ca="1" si="6"/>
        <v>1.0900000000000001</v>
      </c>
      <c r="D18" s="1" t="s">
        <v>300</v>
      </c>
      <c r="E18" s="1" t="str">
        <f t="shared" ca="1" si="7"/>
        <v>Met</v>
      </c>
      <c r="F18" s="1" t="s">
        <v>301</v>
      </c>
      <c r="G18" s="2">
        <f t="shared" ca="1" si="8"/>
        <v>1</v>
      </c>
    </row>
    <row r="19" spans="1:7" x14ac:dyDescent="0.25">
      <c r="A19" s="1"/>
      <c r="B19" s="1"/>
      <c r="C19" s="1" t="s">
        <v>100</v>
      </c>
      <c r="D19" s="1"/>
      <c r="E19" s="1"/>
      <c r="F19" s="1"/>
      <c r="G19" s="1"/>
    </row>
    <row r="20" spans="1:7" x14ac:dyDescent="0.25">
      <c r="A20" s="1" t="s">
        <v>274</v>
      </c>
      <c r="B20" s="1" t="s">
        <v>302</v>
      </c>
      <c r="C20" s="3">
        <f ca="1">INDIRECT("'"&amp;A20&amp;"'!"&amp;B20)</f>
        <v>1.1000000000000001</v>
      </c>
      <c r="D20" s="1" t="s">
        <v>303</v>
      </c>
      <c r="E20" s="1" t="str">
        <f ca="1">INDIRECT("'"&amp;A20&amp;"'!"&amp;D20)</f>
        <v>Met</v>
      </c>
      <c r="F20" s="1" t="s">
        <v>304</v>
      </c>
      <c r="G20" s="2">
        <f ca="1">INDIRECT("'"&amp;A20&amp;"'!"&amp;F20)</f>
        <v>1</v>
      </c>
    </row>
    <row r="21" spans="1:7" x14ac:dyDescent="0.25">
      <c r="A21" s="1"/>
      <c r="B21" s="1"/>
      <c r="C21" s="1" t="s">
        <v>106</v>
      </c>
      <c r="D21" s="1"/>
      <c r="E21" s="1"/>
      <c r="F21" s="1"/>
      <c r="G21" s="1"/>
    </row>
    <row r="22" spans="1:7" x14ac:dyDescent="0.25">
      <c r="A22" s="1" t="s">
        <v>274</v>
      </c>
      <c r="B22" s="1" t="s">
        <v>305</v>
      </c>
      <c r="C22" s="1">
        <f t="shared" ref="C22:C23" ca="1" si="9">INDIRECT("'"&amp;A22&amp;"'!"&amp;B22)</f>
        <v>1.1100000000000001</v>
      </c>
      <c r="D22" s="1" t="s">
        <v>306</v>
      </c>
      <c r="E22" s="1" t="str">
        <f t="shared" ref="E22:E23" ca="1" si="10">INDIRECT("'"&amp;A22&amp;"'!"&amp;D22)</f>
        <v>Met</v>
      </c>
      <c r="F22" s="1" t="s">
        <v>307</v>
      </c>
      <c r="G22" s="2">
        <f t="shared" ref="G22:G23" ca="1" si="11">INDIRECT("'"&amp;A22&amp;"'!"&amp;F22)</f>
        <v>1</v>
      </c>
    </row>
    <row r="23" spans="1:7" x14ac:dyDescent="0.25">
      <c r="A23" s="1" t="s">
        <v>274</v>
      </c>
      <c r="B23" s="1" t="s">
        <v>308</v>
      </c>
      <c r="C23" s="1">
        <f t="shared" ca="1" si="9"/>
        <v>1.1200000000000001</v>
      </c>
      <c r="D23" s="1" t="s">
        <v>309</v>
      </c>
      <c r="E23" s="1" t="str">
        <f t="shared" ca="1" si="10"/>
        <v>Met</v>
      </c>
      <c r="F23" s="1" t="s">
        <v>310</v>
      </c>
      <c r="G23" s="2">
        <f t="shared" ca="1" si="11"/>
        <v>1</v>
      </c>
    </row>
    <row r="24" spans="1:7" x14ac:dyDescent="0.25">
      <c r="A24" s="1"/>
      <c r="B24" s="1"/>
      <c r="C24" s="1" t="s">
        <v>117</v>
      </c>
      <c r="D24" s="1"/>
      <c r="E24" s="1"/>
      <c r="F24" s="1"/>
      <c r="G24" s="1"/>
    </row>
    <row r="25" spans="1:7" x14ac:dyDescent="0.25">
      <c r="A25" s="1" t="s">
        <v>274</v>
      </c>
      <c r="B25" s="1" t="s">
        <v>311</v>
      </c>
      <c r="C25" s="1">
        <f t="shared" ref="C25:C26" ca="1" si="12">INDIRECT("'"&amp;A25&amp;"'!"&amp;B25)</f>
        <v>1.1299999999999999</v>
      </c>
      <c r="D25" s="1" t="s">
        <v>312</v>
      </c>
      <c r="E25" s="1" t="str">
        <f t="shared" ref="E25:E26" ca="1" si="13">INDIRECT("'"&amp;A25&amp;"'!"&amp;D25)</f>
        <v>Met</v>
      </c>
      <c r="F25" s="1" t="s">
        <v>313</v>
      </c>
      <c r="G25" s="2">
        <f t="shared" ref="G25:G26" ca="1" si="14">INDIRECT("'"&amp;A25&amp;"'!"&amp;F25)</f>
        <v>1</v>
      </c>
    </row>
    <row r="26" spans="1:7" x14ac:dyDescent="0.25">
      <c r="A26" s="1" t="s">
        <v>274</v>
      </c>
      <c r="B26" s="1" t="s">
        <v>314</v>
      </c>
      <c r="C26" s="1">
        <f t="shared" ca="1" si="12"/>
        <v>1.1399999999999999</v>
      </c>
      <c r="D26" s="1" t="s">
        <v>315</v>
      </c>
      <c r="E26" s="1" t="str">
        <f t="shared" ca="1" si="13"/>
        <v>Met</v>
      </c>
      <c r="F26" s="1" t="s">
        <v>316</v>
      </c>
      <c r="G26" s="2">
        <f t="shared" ca="1" si="14"/>
        <v>1</v>
      </c>
    </row>
    <row r="27" spans="1:7" x14ac:dyDescent="0.25">
      <c r="A27" s="1"/>
      <c r="B27" s="1"/>
      <c r="C27" s="1" t="s">
        <v>128</v>
      </c>
      <c r="D27" s="1"/>
      <c r="E27" s="1"/>
      <c r="F27" s="1"/>
      <c r="G27" s="1"/>
    </row>
    <row r="28" spans="1:7" x14ac:dyDescent="0.25">
      <c r="A28" s="1" t="s">
        <v>274</v>
      </c>
      <c r="B28" s="1" t="s">
        <v>317</v>
      </c>
      <c r="C28" s="1">
        <f ca="1">INDIRECT("'"&amp;A28&amp;"'!"&amp;B28)</f>
        <v>1.1499999999999999</v>
      </c>
      <c r="D28" s="1" t="s">
        <v>318</v>
      </c>
      <c r="E28" s="1" t="str">
        <f ca="1">INDIRECT("'"&amp;A28&amp;"'!"&amp;D28)</f>
        <v>Met</v>
      </c>
      <c r="F28" s="1" t="s">
        <v>319</v>
      </c>
      <c r="G28" s="2">
        <f ca="1">INDIRECT("'"&amp;A28&amp;"'!"&amp;F28)</f>
        <v>1</v>
      </c>
    </row>
    <row r="29" spans="1:7" x14ac:dyDescent="0.25">
      <c r="A29" s="1"/>
      <c r="B29" s="1"/>
      <c r="C29" s="1" t="s">
        <v>134</v>
      </c>
      <c r="D29" s="1"/>
      <c r="E29" s="1"/>
      <c r="F29" s="1"/>
      <c r="G29" s="1"/>
    </row>
    <row r="30" spans="1:7" x14ac:dyDescent="0.25">
      <c r="A30" s="1" t="s">
        <v>274</v>
      </c>
      <c r="B30" s="1" t="s">
        <v>320</v>
      </c>
      <c r="C30" s="1">
        <f t="shared" ref="C30:C32" ca="1" si="15">INDIRECT("'"&amp;A30&amp;"'!"&amp;B30)</f>
        <v>1.1599999999999999</v>
      </c>
      <c r="D30" s="1" t="s">
        <v>321</v>
      </c>
      <c r="E30" s="1" t="str">
        <f t="shared" ref="E30:E32" ca="1" si="16">INDIRECT("'"&amp;A30&amp;"'!"&amp;D30)</f>
        <v>Met</v>
      </c>
      <c r="F30" s="1" t="s">
        <v>322</v>
      </c>
      <c r="G30" s="2">
        <f t="shared" ref="G30:G32" ca="1" si="17">INDIRECT("'"&amp;A30&amp;"'!"&amp;F30)</f>
        <v>1</v>
      </c>
    </row>
    <row r="31" spans="1:7" x14ac:dyDescent="0.25">
      <c r="A31" s="1" t="s">
        <v>274</v>
      </c>
      <c r="B31" s="1" t="s">
        <v>323</v>
      </c>
      <c r="C31" s="1" t="e">
        <f t="shared" ca="1" si="15"/>
        <v>#REF!</v>
      </c>
      <c r="D31" s="1" t="s">
        <v>324</v>
      </c>
      <c r="E31" s="1" t="e">
        <f t="shared" ca="1" si="16"/>
        <v>#REF!</v>
      </c>
      <c r="F31" s="1" t="s">
        <v>325</v>
      </c>
      <c r="G31" s="2" t="e">
        <f t="shared" ca="1" si="17"/>
        <v>#REF!</v>
      </c>
    </row>
    <row r="32" spans="1:7" x14ac:dyDescent="0.25">
      <c r="A32" s="1" t="s">
        <v>274</v>
      </c>
      <c r="B32" s="1" t="s">
        <v>326</v>
      </c>
      <c r="C32" s="1" t="e">
        <f t="shared" ca="1" si="15"/>
        <v>#REF!</v>
      </c>
      <c r="D32" s="1" t="s">
        <v>327</v>
      </c>
      <c r="E32" s="1" t="e">
        <f t="shared" ca="1" si="16"/>
        <v>#REF!</v>
      </c>
      <c r="F32" s="1" t="s">
        <v>328</v>
      </c>
      <c r="G32" s="2" t="e">
        <f t="shared" ca="1" si="17"/>
        <v>#REF!</v>
      </c>
    </row>
    <row r="33" spans="1:7" x14ac:dyDescent="0.25">
      <c r="A33" s="1"/>
      <c r="B33" s="1"/>
      <c r="C33" s="1" t="s">
        <v>140</v>
      </c>
      <c r="D33" s="1"/>
      <c r="E33" s="1"/>
      <c r="F33" s="1"/>
      <c r="G33" s="1"/>
    </row>
    <row r="34" spans="1:7" x14ac:dyDescent="0.25">
      <c r="A34" s="1"/>
      <c r="B34" s="1"/>
      <c r="C34" s="1" t="s">
        <v>141</v>
      </c>
      <c r="D34" s="1"/>
      <c r="E34" s="1"/>
      <c r="F34" s="1"/>
      <c r="G34" s="1"/>
    </row>
    <row r="35" spans="1:7" x14ac:dyDescent="0.25">
      <c r="A35" s="1" t="s">
        <v>274</v>
      </c>
      <c r="B35" s="1" t="s">
        <v>329</v>
      </c>
      <c r="C35" s="1" t="e">
        <f t="shared" ref="C35:C37" ca="1" si="18">INDIRECT("'"&amp;A35&amp;"'!"&amp;B35)</f>
        <v>#REF!</v>
      </c>
      <c r="D35" s="1" t="s">
        <v>330</v>
      </c>
      <c r="E35" s="1" t="e">
        <f t="shared" ref="E35:E37" ca="1" si="19">INDIRECT("'"&amp;A35&amp;"'!"&amp;D35)</f>
        <v>#REF!</v>
      </c>
      <c r="F35" s="1" t="s">
        <v>331</v>
      </c>
      <c r="G35" s="2" t="e">
        <f t="shared" ref="G35:G37" ca="1" si="20">INDIRECT("'"&amp;A35&amp;"'!"&amp;F35)</f>
        <v>#REF!</v>
      </c>
    </row>
    <row r="36" spans="1:7" x14ac:dyDescent="0.25">
      <c r="A36" s="1" t="s">
        <v>274</v>
      </c>
      <c r="B36" s="1" t="s">
        <v>332</v>
      </c>
      <c r="C36" s="3">
        <f t="shared" ca="1" si="18"/>
        <v>1.2</v>
      </c>
      <c r="D36" s="1" t="s">
        <v>333</v>
      </c>
      <c r="E36" s="1" t="str">
        <f t="shared" ca="1" si="19"/>
        <v>Met</v>
      </c>
      <c r="F36" s="1" t="s">
        <v>334</v>
      </c>
      <c r="G36" s="2">
        <f t="shared" ca="1" si="20"/>
        <v>1</v>
      </c>
    </row>
    <row r="37" spans="1:7" x14ac:dyDescent="0.25">
      <c r="A37" s="1" t="s">
        <v>274</v>
      </c>
      <c r="B37" s="1" t="s">
        <v>335</v>
      </c>
      <c r="C37" s="1" t="e">
        <f t="shared" ca="1" si="18"/>
        <v>#REF!</v>
      </c>
      <c r="D37" s="1" t="s">
        <v>336</v>
      </c>
      <c r="E37" s="1" t="e">
        <f t="shared" ca="1" si="19"/>
        <v>#REF!</v>
      </c>
      <c r="F37" s="1" t="s">
        <v>337</v>
      </c>
      <c r="G37" s="2" t="e">
        <f t="shared" ca="1" si="20"/>
        <v>#REF!</v>
      </c>
    </row>
    <row r="38" spans="1:7" x14ac:dyDescent="0.25">
      <c r="A38" s="1"/>
      <c r="B38" s="1"/>
      <c r="C38" s="1" t="s">
        <v>338</v>
      </c>
      <c r="D38" s="1"/>
      <c r="E38" s="1"/>
      <c r="F38" s="1"/>
      <c r="G38" s="1"/>
    </row>
    <row r="39" spans="1:7" x14ac:dyDescent="0.25">
      <c r="A39" s="1" t="s">
        <v>274</v>
      </c>
      <c r="B39" s="1" t="s">
        <v>339</v>
      </c>
      <c r="C39" s="1" t="e">
        <f ca="1">INDIRECT("'"&amp;A39&amp;"'!"&amp;B39)</f>
        <v>#REF!</v>
      </c>
      <c r="D39" s="1" t="s">
        <v>340</v>
      </c>
      <c r="E39" s="1" t="e">
        <f ca="1">INDIRECT("'"&amp;A39&amp;"'!"&amp;D39)</f>
        <v>#REF!</v>
      </c>
      <c r="F39" s="1" t="s">
        <v>341</v>
      </c>
      <c r="G39" s="2" t="e">
        <f ca="1">INDIRECT("'"&amp;A39&amp;"'!"&amp;F39)</f>
        <v>#REF!</v>
      </c>
    </row>
    <row r="40" spans="1:7" x14ac:dyDescent="0.25">
      <c r="A40" s="1"/>
      <c r="B40" s="1"/>
      <c r="C40" s="1" t="s">
        <v>342</v>
      </c>
      <c r="D40" s="1"/>
      <c r="E40" s="1"/>
      <c r="F40" s="1"/>
      <c r="G40" s="1"/>
    </row>
    <row r="41" spans="1:7" x14ac:dyDescent="0.25">
      <c r="A41" s="1" t="s">
        <v>274</v>
      </c>
      <c r="B41" s="1" t="s">
        <v>343</v>
      </c>
      <c r="C41" s="1" t="e">
        <f t="shared" ref="C41:C42" ca="1" si="21">INDIRECT("'"&amp;A41&amp;"'!"&amp;B41)</f>
        <v>#REF!</v>
      </c>
      <c r="D41" s="1" t="s">
        <v>344</v>
      </c>
      <c r="E41" s="1" t="e">
        <f t="shared" ref="E41:E42" ca="1" si="22">INDIRECT("'"&amp;A41&amp;"'!"&amp;D41)</f>
        <v>#REF!</v>
      </c>
      <c r="F41" s="1" t="s">
        <v>345</v>
      </c>
      <c r="G41" s="2" t="e">
        <f t="shared" ref="G41:G42" ca="1" si="23">INDIRECT("'"&amp;A41&amp;"'!"&amp;F41)</f>
        <v>#REF!</v>
      </c>
    </row>
    <row r="42" spans="1:7" x14ac:dyDescent="0.25">
      <c r="A42" s="1" t="s">
        <v>274</v>
      </c>
      <c r="B42" s="1" t="s">
        <v>346</v>
      </c>
      <c r="C42" s="1" t="e">
        <f t="shared" ca="1" si="21"/>
        <v>#REF!</v>
      </c>
      <c r="D42" s="1" t="s">
        <v>347</v>
      </c>
      <c r="E42" s="1" t="e">
        <f t="shared" ca="1" si="22"/>
        <v>#REF!</v>
      </c>
      <c r="F42" s="1" t="s">
        <v>348</v>
      </c>
      <c r="G42" s="2" t="e">
        <f t="shared" ca="1" si="23"/>
        <v>#REF!</v>
      </c>
    </row>
    <row r="43" spans="1:7" x14ac:dyDescent="0.25">
      <c r="A43" s="1"/>
      <c r="B43" s="1"/>
      <c r="C43" s="1" t="s">
        <v>349</v>
      </c>
      <c r="D43" s="1"/>
      <c r="E43" s="1"/>
      <c r="F43" s="1"/>
      <c r="G43" s="1"/>
    </row>
    <row r="44" spans="1:7" x14ac:dyDescent="0.25">
      <c r="A44" s="1" t="s">
        <v>274</v>
      </c>
      <c r="B44" s="1" t="s">
        <v>350</v>
      </c>
      <c r="C44" s="1" t="e">
        <f t="shared" ref="C44:C45" ca="1" si="24">INDIRECT("'"&amp;A44&amp;"'!"&amp;B44)</f>
        <v>#REF!</v>
      </c>
      <c r="D44" s="1" t="s">
        <v>351</v>
      </c>
      <c r="E44" s="1" t="e">
        <f t="shared" ref="E44:E45" ca="1" si="25">INDIRECT("'"&amp;A44&amp;"'!"&amp;D44)</f>
        <v>#REF!</v>
      </c>
      <c r="F44" s="1" t="s">
        <v>352</v>
      </c>
      <c r="G44" s="2" t="e">
        <f t="shared" ref="G44:G45" ca="1" si="26">INDIRECT("'"&amp;A44&amp;"'!"&amp;F44)</f>
        <v>#REF!</v>
      </c>
    </row>
    <row r="45" spans="1:7" x14ac:dyDescent="0.25">
      <c r="A45" s="1" t="s">
        <v>274</v>
      </c>
      <c r="B45" s="1" t="s">
        <v>353</v>
      </c>
      <c r="C45" s="1" t="e">
        <f t="shared" ca="1" si="24"/>
        <v>#REF!</v>
      </c>
      <c r="D45" s="1" t="s">
        <v>354</v>
      </c>
      <c r="E45" s="1" t="e">
        <f t="shared" ca="1" si="25"/>
        <v>#REF!</v>
      </c>
      <c r="F45" s="1" t="s">
        <v>355</v>
      </c>
      <c r="G45" s="2" t="e">
        <f t="shared" ca="1" si="26"/>
        <v>#REF!</v>
      </c>
    </row>
    <row r="46" spans="1:7" x14ac:dyDescent="0.25">
      <c r="A46" s="1"/>
      <c r="B46" s="1"/>
      <c r="C46" s="1" t="s">
        <v>356</v>
      </c>
      <c r="D46" s="1"/>
      <c r="E46" s="1"/>
      <c r="F46" s="1"/>
      <c r="G46" s="1"/>
    </row>
    <row r="47" spans="1:7" x14ac:dyDescent="0.25">
      <c r="A47" s="1" t="s">
        <v>274</v>
      </c>
      <c r="B47" s="1" t="s">
        <v>357</v>
      </c>
      <c r="C47" s="1" t="e">
        <f ca="1">INDIRECT("'"&amp;A47&amp;"'!"&amp;B47)</f>
        <v>#REF!</v>
      </c>
      <c r="D47" s="1" t="s">
        <v>358</v>
      </c>
      <c r="E47" s="1" t="e">
        <f ca="1">INDIRECT("'"&amp;A47&amp;"'!"&amp;D47)</f>
        <v>#REF!</v>
      </c>
      <c r="F47" s="1" t="s">
        <v>359</v>
      </c>
      <c r="G47" s="2" t="e">
        <f ca="1">INDIRECT("'"&amp;A47&amp;"'!"&amp;F47)</f>
        <v>#REF!</v>
      </c>
    </row>
    <row r="48" spans="1:7" x14ac:dyDescent="0.25">
      <c r="A48" s="1"/>
      <c r="B48" s="1"/>
      <c r="C48" s="1" t="s">
        <v>360</v>
      </c>
      <c r="D48" s="1"/>
      <c r="E48" s="1"/>
      <c r="F48" s="1"/>
      <c r="G48" s="1"/>
    </row>
    <row r="49" spans="1:7" x14ac:dyDescent="0.25">
      <c r="A49" s="1" t="s">
        <v>274</v>
      </c>
      <c r="B49" s="1" t="s">
        <v>361</v>
      </c>
      <c r="C49" s="1" t="e">
        <f ca="1">INDIRECT("'"&amp;A49&amp;"'!"&amp;B49)</f>
        <v>#REF!</v>
      </c>
      <c r="D49" s="1" t="s">
        <v>362</v>
      </c>
      <c r="E49" s="1" t="e">
        <f ca="1">INDIRECT("'"&amp;A49&amp;"'!"&amp;D49)</f>
        <v>#REF!</v>
      </c>
      <c r="F49" s="1" t="s">
        <v>363</v>
      </c>
      <c r="G49" s="2" t="e">
        <f ca="1">INDIRECT("'"&amp;A49&amp;"'!"&amp;F49)</f>
        <v>#REF!</v>
      </c>
    </row>
    <row r="50" spans="1:7" x14ac:dyDescent="0.25">
      <c r="A50" s="1"/>
      <c r="B50" s="1"/>
      <c r="C50" s="1" t="s">
        <v>147</v>
      </c>
      <c r="D50" s="1"/>
      <c r="E50" s="1"/>
      <c r="F50" s="1"/>
      <c r="G50" s="1"/>
    </row>
    <row r="51" spans="1:7" x14ac:dyDescent="0.25">
      <c r="A51" s="1"/>
      <c r="B51" s="1"/>
      <c r="C51" s="1" t="s">
        <v>148</v>
      </c>
      <c r="D51" s="1"/>
      <c r="E51" s="1"/>
      <c r="F51" s="1"/>
      <c r="G51" s="1"/>
    </row>
    <row r="52" spans="1:7" x14ac:dyDescent="0.25">
      <c r="A52" s="1" t="s">
        <v>274</v>
      </c>
      <c r="B52" s="1" t="s">
        <v>364</v>
      </c>
      <c r="C52" s="1">
        <f t="shared" ref="C52:C56" ca="1" si="27">INDIRECT("'"&amp;A52&amp;"'!"&amp;B52)</f>
        <v>1.29</v>
      </c>
      <c r="D52" s="1" t="s">
        <v>365</v>
      </c>
      <c r="E52" s="1" t="str">
        <f t="shared" ref="E52:E56" ca="1" si="28">INDIRECT("'"&amp;A52&amp;"'!"&amp;D52)</f>
        <v>Met</v>
      </c>
      <c r="F52" s="1" t="s">
        <v>366</v>
      </c>
      <c r="G52" s="2">
        <f t="shared" ref="G52:G56" ca="1" si="29">INDIRECT("'"&amp;A52&amp;"'!"&amp;F52)</f>
        <v>1</v>
      </c>
    </row>
    <row r="53" spans="1:7" x14ac:dyDescent="0.25">
      <c r="A53" s="1" t="s">
        <v>274</v>
      </c>
      <c r="B53" s="1" t="s">
        <v>367</v>
      </c>
      <c r="C53" s="3" t="e">
        <f t="shared" ca="1" si="27"/>
        <v>#REF!</v>
      </c>
      <c r="D53" s="1" t="s">
        <v>368</v>
      </c>
      <c r="E53" s="1" t="e">
        <f t="shared" ca="1" si="28"/>
        <v>#REF!</v>
      </c>
      <c r="F53" s="1" t="s">
        <v>369</v>
      </c>
      <c r="G53" s="2" t="e">
        <f t="shared" ca="1" si="29"/>
        <v>#REF!</v>
      </c>
    </row>
    <row r="54" spans="1:7" x14ac:dyDescent="0.25">
      <c r="A54" s="1" t="s">
        <v>274</v>
      </c>
      <c r="B54" s="1" t="s">
        <v>370</v>
      </c>
      <c r="C54" s="1" t="e">
        <f t="shared" ca="1" si="27"/>
        <v>#REF!</v>
      </c>
      <c r="D54" s="1" t="s">
        <v>371</v>
      </c>
      <c r="E54" s="1" t="e">
        <f t="shared" ca="1" si="28"/>
        <v>#REF!</v>
      </c>
      <c r="F54" s="1" t="s">
        <v>372</v>
      </c>
      <c r="G54" s="2" t="e">
        <f t="shared" ca="1" si="29"/>
        <v>#REF!</v>
      </c>
    </row>
    <row r="55" spans="1:7" x14ac:dyDescent="0.25">
      <c r="A55" s="1" t="s">
        <v>274</v>
      </c>
      <c r="B55" s="1" t="s">
        <v>373</v>
      </c>
      <c r="C55" s="1" t="e">
        <f t="shared" ca="1" si="27"/>
        <v>#REF!</v>
      </c>
      <c r="D55" s="1" t="s">
        <v>374</v>
      </c>
      <c r="E55" s="1" t="e">
        <f t="shared" ca="1" si="28"/>
        <v>#REF!</v>
      </c>
      <c r="F55" s="1" t="s">
        <v>375</v>
      </c>
      <c r="G55" s="2" t="e">
        <f t="shared" ca="1" si="29"/>
        <v>#REF!</v>
      </c>
    </row>
    <row r="56" spans="1:7" x14ac:dyDescent="0.25">
      <c r="A56" s="1" t="s">
        <v>274</v>
      </c>
      <c r="B56" s="1" t="s">
        <v>376</v>
      </c>
      <c r="C56" s="1">
        <f t="shared" ca="1" si="27"/>
        <v>1.33</v>
      </c>
      <c r="D56" s="1" t="s">
        <v>377</v>
      </c>
      <c r="E56" s="1" t="str">
        <f t="shared" ca="1" si="28"/>
        <v>Met</v>
      </c>
      <c r="F56" s="1" t="s">
        <v>378</v>
      </c>
      <c r="G56" s="2">
        <f t="shared" ca="1" si="29"/>
        <v>1</v>
      </c>
    </row>
    <row r="57" spans="1:7" x14ac:dyDescent="0.25">
      <c r="A57" s="1"/>
      <c r="B57" s="1"/>
      <c r="C57" s="1" t="s">
        <v>379</v>
      </c>
      <c r="D57" s="1"/>
      <c r="E57" s="1"/>
      <c r="F57" s="1"/>
      <c r="G57" s="1"/>
    </row>
    <row r="58" spans="1:7" x14ac:dyDescent="0.25">
      <c r="A58" s="1"/>
      <c r="B58" s="1"/>
      <c r="C58" s="1" t="s">
        <v>175</v>
      </c>
      <c r="D58" s="1"/>
      <c r="E58" s="1"/>
      <c r="F58" s="1"/>
      <c r="G58" s="1"/>
    </row>
    <row r="59" spans="1:7" x14ac:dyDescent="0.25">
      <c r="A59" s="1"/>
      <c r="B59" s="1"/>
      <c r="C59" s="1" t="s">
        <v>176</v>
      </c>
      <c r="D59" s="1"/>
      <c r="E59" s="1"/>
      <c r="F59" s="1"/>
      <c r="G59" s="1"/>
    </row>
    <row r="60" spans="1:7" x14ac:dyDescent="0.25">
      <c r="A60" s="1" t="s">
        <v>380</v>
      </c>
      <c r="B60" s="1" t="s">
        <v>381</v>
      </c>
      <c r="C60" s="1">
        <f ca="1">INDIRECT("'"&amp;A60&amp;"'!"&amp;B60)</f>
        <v>2.0099999999999998</v>
      </c>
      <c r="D60" s="1" t="s">
        <v>382</v>
      </c>
      <c r="E60" s="1" t="str">
        <f ca="1">INDIRECT("'"&amp;A60&amp;"'!"&amp;D60)</f>
        <v>Met</v>
      </c>
      <c r="F60" s="1" t="s">
        <v>383</v>
      </c>
      <c r="G60" s="2">
        <f ca="1">INDIRECT("'"&amp;A60&amp;"'!"&amp;F60)</f>
        <v>1</v>
      </c>
    </row>
    <row r="61" spans="1:7" x14ac:dyDescent="0.25">
      <c r="A61" s="1"/>
      <c r="B61" s="1"/>
      <c r="C61" s="1" t="s">
        <v>182</v>
      </c>
      <c r="D61" s="1"/>
      <c r="E61" s="1"/>
      <c r="F61" s="1"/>
      <c r="G61" s="1"/>
    </row>
    <row r="62" spans="1:7" x14ac:dyDescent="0.25">
      <c r="A62" s="1" t="s">
        <v>380</v>
      </c>
      <c r="B62" s="1" t="s">
        <v>384</v>
      </c>
      <c r="C62" s="1">
        <f ca="1">INDIRECT("'"&amp;A62&amp;"'!"&amp;B62)</f>
        <v>2.02</v>
      </c>
      <c r="D62" s="1" t="s">
        <v>385</v>
      </c>
      <c r="E62" s="1" t="str">
        <f ca="1">INDIRECT("'"&amp;A62&amp;"'!"&amp;D62)</f>
        <v>Met</v>
      </c>
      <c r="F62" s="1" t="s">
        <v>386</v>
      </c>
      <c r="G62" s="2">
        <f ca="1">INDIRECT("'"&amp;A62&amp;"'!"&amp;F62)</f>
        <v>1</v>
      </c>
    </row>
    <row r="63" spans="1:7" x14ac:dyDescent="0.25">
      <c r="A63" s="1"/>
      <c r="B63" s="1"/>
      <c r="C63" s="1" t="s">
        <v>188</v>
      </c>
      <c r="D63" s="1"/>
      <c r="E63" s="1"/>
      <c r="F63" s="1"/>
      <c r="G63" s="1"/>
    </row>
    <row r="64" spans="1:7" x14ac:dyDescent="0.25">
      <c r="A64" s="1"/>
      <c r="B64" s="1"/>
      <c r="C64" s="1" t="s">
        <v>189</v>
      </c>
      <c r="D64" s="1"/>
      <c r="E64" s="1"/>
      <c r="F64" s="1"/>
      <c r="G64" s="1"/>
    </row>
    <row r="65" spans="1:7" x14ac:dyDescent="0.25">
      <c r="A65" s="1" t="s">
        <v>380</v>
      </c>
      <c r="B65" s="1" t="s">
        <v>387</v>
      </c>
      <c r="C65" s="1">
        <f t="shared" ref="C65:C67" ca="1" si="30">INDIRECT("'"&amp;A65&amp;"'!"&amp;B65)</f>
        <v>2.0299999999999998</v>
      </c>
      <c r="D65" s="1" t="s">
        <v>388</v>
      </c>
      <c r="E65" s="1" t="str">
        <f t="shared" ref="E65:E67" ca="1" si="31">INDIRECT("'"&amp;A65&amp;"'!"&amp;D65)</f>
        <v>Met</v>
      </c>
      <c r="F65" s="1" t="s">
        <v>389</v>
      </c>
      <c r="G65" s="2">
        <f t="shared" ref="G65:G67" ca="1" si="32">INDIRECT("'"&amp;A65&amp;"'!"&amp;F65)</f>
        <v>1</v>
      </c>
    </row>
    <row r="66" spans="1:7" x14ac:dyDescent="0.25">
      <c r="A66" s="1" t="s">
        <v>380</v>
      </c>
      <c r="B66" s="1" t="s">
        <v>390</v>
      </c>
      <c r="C66" s="1">
        <f t="shared" ca="1" si="30"/>
        <v>2.04</v>
      </c>
      <c r="D66" s="1" t="s">
        <v>391</v>
      </c>
      <c r="E66" s="1" t="str">
        <f t="shared" ca="1" si="31"/>
        <v>Met</v>
      </c>
      <c r="F66" s="1" t="s">
        <v>392</v>
      </c>
      <c r="G66" s="2">
        <f t="shared" ca="1" si="32"/>
        <v>1</v>
      </c>
    </row>
    <row r="67" spans="1:7" x14ac:dyDescent="0.25">
      <c r="A67" s="1" t="s">
        <v>380</v>
      </c>
      <c r="B67" s="1" t="s">
        <v>393</v>
      </c>
      <c r="C67" s="1">
        <f t="shared" ca="1" si="30"/>
        <v>2.0499999999999998</v>
      </c>
      <c r="D67" s="1" t="s">
        <v>394</v>
      </c>
      <c r="E67" s="1" t="str">
        <f t="shared" ca="1" si="31"/>
        <v>Met</v>
      </c>
      <c r="F67" s="1" t="s">
        <v>395</v>
      </c>
      <c r="G67" s="2">
        <f t="shared" ca="1" si="32"/>
        <v>1</v>
      </c>
    </row>
    <row r="68" spans="1:7" x14ac:dyDescent="0.25">
      <c r="A68" s="1"/>
      <c r="B68" s="1"/>
      <c r="C68" s="1" t="s">
        <v>396</v>
      </c>
      <c r="D68" s="1"/>
      <c r="E68" s="1"/>
      <c r="F68" s="1"/>
      <c r="G68" s="1"/>
    </row>
    <row r="69" spans="1:7" x14ac:dyDescent="0.25">
      <c r="A69" s="1" t="s">
        <v>380</v>
      </c>
      <c r="B69" s="1" t="s">
        <v>397</v>
      </c>
      <c r="C69" s="1" t="e">
        <f t="shared" ref="C69:C70" ca="1" si="33">INDIRECT("'"&amp;A69&amp;"'!"&amp;B69)</f>
        <v>#REF!</v>
      </c>
      <c r="D69" s="1" t="s">
        <v>398</v>
      </c>
      <c r="E69" s="1" t="e">
        <f t="shared" ref="E69:E70" ca="1" si="34">INDIRECT("'"&amp;A69&amp;"'!"&amp;D69)</f>
        <v>#REF!</v>
      </c>
      <c r="F69" s="1" t="s">
        <v>399</v>
      </c>
      <c r="G69" s="2" t="e">
        <f t="shared" ref="G69:G70" ca="1" si="35">INDIRECT("'"&amp;A69&amp;"'!"&amp;F69)</f>
        <v>#REF!</v>
      </c>
    </row>
    <row r="70" spans="1:7" x14ac:dyDescent="0.25">
      <c r="A70" s="1" t="s">
        <v>380</v>
      </c>
      <c r="B70" s="1" t="s">
        <v>400</v>
      </c>
      <c r="C70" s="1" t="e">
        <f t="shared" ca="1" si="33"/>
        <v>#REF!</v>
      </c>
      <c r="D70" s="1" t="s">
        <v>401</v>
      </c>
      <c r="E70" s="1" t="e">
        <f t="shared" ca="1" si="34"/>
        <v>#REF!</v>
      </c>
      <c r="F70" s="1" t="s">
        <v>402</v>
      </c>
      <c r="G70" s="2" t="e">
        <f t="shared" ca="1" si="35"/>
        <v>#REF!</v>
      </c>
    </row>
    <row r="71" spans="1:7" x14ac:dyDescent="0.25">
      <c r="A71" s="1"/>
      <c r="B71" s="1"/>
      <c r="C71" s="1" t="s">
        <v>205</v>
      </c>
      <c r="D71" s="1"/>
      <c r="E71" s="1"/>
      <c r="F71" s="1"/>
      <c r="G71" s="1"/>
    </row>
    <row r="72" spans="1:7" x14ac:dyDescent="0.25">
      <c r="A72" s="1"/>
      <c r="B72" s="1"/>
      <c r="C72" s="1" t="s">
        <v>206</v>
      </c>
      <c r="D72" s="1"/>
      <c r="E72" s="1"/>
      <c r="F72" s="1"/>
      <c r="G72" s="1"/>
    </row>
    <row r="73" spans="1:7" x14ac:dyDescent="0.25">
      <c r="A73" s="1" t="s">
        <v>380</v>
      </c>
      <c r="B73" s="1" t="s">
        <v>403</v>
      </c>
      <c r="C73" s="1">
        <f t="shared" ref="C73:C75" ca="1" si="36">INDIRECT("'"&amp;A73&amp;"'!"&amp;B73)</f>
        <v>2.08</v>
      </c>
      <c r="D73" s="1" t="s">
        <v>404</v>
      </c>
      <c r="E73" s="1" t="str">
        <f t="shared" ref="E73:E75" ca="1" si="37">INDIRECT("'"&amp;A73&amp;"'!"&amp;D73)</f>
        <v>Met</v>
      </c>
      <c r="F73" s="1" t="s">
        <v>405</v>
      </c>
      <c r="G73" s="2">
        <f t="shared" ref="G73:G75" ca="1" si="38">INDIRECT("'"&amp;A73&amp;"'!"&amp;F73)</f>
        <v>1</v>
      </c>
    </row>
    <row r="74" spans="1:7" x14ac:dyDescent="0.25">
      <c r="A74" s="1" t="s">
        <v>380</v>
      </c>
      <c r="B74" s="1" t="s">
        <v>406</v>
      </c>
      <c r="C74" s="1">
        <f t="shared" ca="1" si="36"/>
        <v>2.09</v>
      </c>
      <c r="D74" s="1" t="s">
        <v>407</v>
      </c>
      <c r="E74" s="1" t="str">
        <f t="shared" ca="1" si="37"/>
        <v>Met</v>
      </c>
      <c r="F74" s="1" t="s">
        <v>408</v>
      </c>
      <c r="G74" s="2">
        <f t="shared" ca="1" si="38"/>
        <v>1</v>
      </c>
    </row>
    <row r="75" spans="1:7" x14ac:dyDescent="0.25">
      <c r="A75" s="1" t="s">
        <v>380</v>
      </c>
      <c r="B75" s="1" t="s">
        <v>409</v>
      </c>
      <c r="C75" s="3">
        <f t="shared" ca="1" si="36"/>
        <v>2.1</v>
      </c>
      <c r="D75" s="1" t="s">
        <v>410</v>
      </c>
      <c r="E75" s="1" t="str">
        <f t="shared" ca="1" si="37"/>
        <v>Met</v>
      </c>
      <c r="F75" s="1" t="s">
        <v>411</v>
      </c>
      <c r="G75" s="2">
        <f t="shared" ca="1" si="38"/>
        <v>1</v>
      </c>
    </row>
    <row r="76" spans="1:7" x14ac:dyDescent="0.25">
      <c r="A76" s="1"/>
      <c r="B76" s="1"/>
      <c r="C76" s="1" t="s">
        <v>222</v>
      </c>
      <c r="D76" s="1"/>
      <c r="E76" s="1"/>
      <c r="F76" s="1"/>
      <c r="G76" s="1"/>
    </row>
    <row r="77" spans="1:7" x14ac:dyDescent="0.25">
      <c r="A77" s="1"/>
      <c r="B77" s="1"/>
      <c r="C77" s="1" t="s">
        <v>223</v>
      </c>
      <c r="D77" s="1"/>
      <c r="E77" s="1"/>
      <c r="F77" s="1"/>
      <c r="G77" s="1"/>
    </row>
    <row r="78" spans="1:7" x14ac:dyDescent="0.25">
      <c r="A78" s="1" t="s">
        <v>380</v>
      </c>
      <c r="B78" s="1" t="s">
        <v>412</v>
      </c>
      <c r="C78" s="1" t="e">
        <f t="shared" ref="C78:C81" ca="1" si="39">INDIRECT("'"&amp;A78&amp;"'!"&amp;B78)</f>
        <v>#REF!</v>
      </c>
      <c r="D78" s="1" t="s">
        <v>413</v>
      </c>
      <c r="E78" s="1" t="e">
        <f t="shared" ref="E78:E81" ca="1" si="40">INDIRECT("'"&amp;A78&amp;"'!"&amp;D78)</f>
        <v>#REF!</v>
      </c>
      <c r="F78" s="1" t="s">
        <v>414</v>
      </c>
      <c r="G78" s="2" t="e">
        <f t="shared" ref="G78:G81" ca="1" si="41">INDIRECT("'"&amp;A78&amp;"'!"&amp;F78)</f>
        <v>#REF!</v>
      </c>
    </row>
    <row r="79" spans="1:7" x14ac:dyDescent="0.25">
      <c r="A79" s="1" t="s">
        <v>380</v>
      </c>
      <c r="B79" s="1" t="s">
        <v>415</v>
      </c>
      <c r="C79" s="1" t="e">
        <f t="shared" ca="1" si="39"/>
        <v>#REF!</v>
      </c>
      <c r="D79" s="1" t="s">
        <v>416</v>
      </c>
      <c r="E79" s="1" t="e">
        <f t="shared" ca="1" si="40"/>
        <v>#REF!</v>
      </c>
      <c r="F79" s="1" t="s">
        <v>417</v>
      </c>
      <c r="G79" s="2" t="e">
        <f t="shared" ca="1" si="41"/>
        <v>#REF!</v>
      </c>
    </row>
    <row r="80" spans="1:7" x14ac:dyDescent="0.25">
      <c r="A80" s="1" t="s">
        <v>380</v>
      </c>
      <c r="B80" s="1" t="s">
        <v>418</v>
      </c>
      <c r="C80" s="1" t="e">
        <f t="shared" ca="1" si="39"/>
        <v>#REF!</v>
      </c>
      <c r="D80" s="1" t="s">
        <v>419</v>
      </c>
      <c r="E80" s="1" t="e">
        <f t="shared" ca="1" si="40"/>
        <v>#REF!</v>
      </c>
      <c r="F80" s="1" t="s">
        <v>420</v>
      </c>
      <c r="G80" s="2" t="e">
        <f t="shared" ca="1" si="41"/>
        <v>#REF!</v>
      </c>
    </row>
    <row r="81" spans="1:7" x14ac:dyDescent="0.25">
      <c r="A81" s="1" t="s">
        <v>380</v>
      </c>
      <c r="B81" s="1" t="s">
        <v>421</v>
      </c>
      <c r="C81" s="1">
        <f t="shared" ca="1" si="39"/>
        <v>2.14</v>
      </c>
      <c r="D81" s="1" t="s">
        <v>422</v>
      </c>
      <c r="E81" s="1" t="str">
        <f t="shared" ca="1" si="40"/>
        <v>Met</v>
      </c>
      <c r="F81" s="1" t="s">
        <v>423</v>
      </c>
      <c r="G81" s="2">
        <f t="shared" ca="1" si="41"/>
        <v>1</v>
      </c>
    </row>
    <row r="82" spans="1:7" x14ac:dyDescent="0.25">
      <c r="A82" s="1"/>
      <c r="B82" s="1"/>
      <c r="C82" t="s">
        <v>424</v>
      </c>
      <c r="D82" s="1"/>
      <c r="E82" s="1"/>
      <c r="F82" s="1"/>
      <c r="G82" s="1"/>
    </row>
    <row r="83" spans="1:7" x14ac:dyDescent="0.25">
      <c r="A83" s="1"/>
      <c r="B83" s="1"/>
      <c r="C83" t="s">
        <v>425</v>
      </c>
      <c r="D83" s="1"/>
      <c r="E83" s="1"/>
      <c r="F83" s="1"/>
      <c r="G83" s="1"/>
    </row>
    <row r="84" spans="1:7" x14ac:dyDescent="0.25">
      <c r="A84" s="1"/>
      <c r="B84" s="1"/>
      <c r="C84" t="s">
        <v>176</v>
      </c>
      <c r="D84" s="1"/>
      <c r="E84" s="1"/>
      <c r="F84" s="1"/>
      <c r="G84" s="1"/>
    </row>
    <row r="85" spans="1:7" x14ac:dyDescent="0.25">
      <c r="A85" s="1" t="s">
        <v>426</v>
      </c>
      <c r="B85" s="1" t="s">
        <v>427</v>
      </c>
      <c r="C85" s="1" t="e">
        <f ca="1">INDIRECT("'"&amp;A85&amp;"'!"&amp;B85)</f>
        <v>#REF!</v>
      </c>
      <c r="D85" s="1" t="s">
        <v>428</v>
      </c>
      <c r="E85" s="1" t="e">
        <f ca="1">INDIRECT("'"&amp;A85&amp;"'!"&amp;D85)</f>
        <v>#REF!</v>
      </c>
      <c r="F85" s="1" t="s">
        <v>429</v>
      </c>
      <c r="G85" s="2" t="e">
        <f ca="1">INDIRECT("'"&amp;A85&amp;"'!"&amp;F85)</f>
        <v>#REF!</v>
      </c>
    </row>
    <row r="86" spans="1:7" x14ac:dyDescent="0.25">
      <c r="A86" s="1" t="s">
        <v>426</v>
      </c>
      <c r="B86" s="1" t="s">
        <v>430</v>
      </c>
      <c r="C86" s="1" t="e">
        <f ca="1">INDIRECT("'"&amp;A86&amp;"'!"&amp;B86)</f>
        <v>#REF!</v>
      </c>
      <c r="D86" s="1" t="s">
        <v>431</v>
      </c>
      <c r="E86" s="1" t="e">
        <f ca="1">INDIRECT("'"&amp;A86&amp;"'!"&amp;D86)</f>
        <v>#REF!</v>
      </c>
      <c r="F86" s="1" t="s">
        <v>432</v>
      </c>
      <c r="G86" s="2" t="e">
        <f ca="1">INDIRECT("'"&amp;A86&amp;"'!"&amp;F86)</f>
        <v>#REF!</v>
      </c>
    </row>
    <row r="87" spans="1:7" x14ac:dyDescent="0.25">
      <c r="A87" s="1"/>
      <c r="B87" s="1"/>
      <c r="C87" s="1" t="s">
        <v>433</v>
      </c>
      <c r="D87" s="1"/>
      <c r="E87" s="1"/>
      <c r="F87" s="1"/>
      <c r="G87" s="1"/>
    </row>
    <row r="88" spans="1:7" x14ac:dyDescent="0.25">
      <c r="A88" s="1" t="s">
        <v>426</v>
      </c>
      <c r="B88" s="1" t="s">
        <v>434</v>
      </c>
      <c r="C88" s="1" t="e">
        <f ca="1">INDIRECT("'"&amp;A88&amp;"'!"&amp;B88)</f>
        <v>#REF!</v>
      </c>
      <c r="D88" s="1" t="s">
        <v>435</v>
      </c>
      <c r="E88" s="1" t="e">
        <f ca="1">INDIRECT("'"&amp;A88&amp;"'!"&amp;D88)</f>
        <v>#REF!</v>
      </c>
      <c r="F88" s="1" t="s">
        <v>436</v>
      </c>
      <c r="G88" s="2" t="e">
        <f ca="1">INDIRECT("'"&amp;A88&amp;"'!"&amp;F88)</f>
        <v>#REF!</v>
      </c>
    </row>
    <row r="89" spans="1:7" x14ac:dyDescent="0.25">
      <c r="A89" s="1"/>
      <c r="B89" s="1"/>
      <c r="C89" s="1" t="s">
        <v>437</v>
      </c>
      <c r="D89" s="1"/>
      <c r="E89" s="1"/>
      <c r="F89" s="1"/>
      <c r="G89" s="1"/>
    </row>
    <row r="90" spans="1:7" x14ac:dyDescent="0.25">
      <c r="A90" s="1" t="s">
        <v>426</v>
      </c>
      <c r="B90" s="1" t="s">
        <v>438</v>
      </c>
      <c r="C90" s="1" t="e">
        <f ca="1">INDIRECT("'"&amp;A90&amp;"'!"&amp;B90)</f>
        <v>#REF!</v>
      </c>
      <c r="D90" s="1" t="s">
        <v>439</v>
      </c>
      <c r="E90" s="1" t="e">
        <f ca="1">INDIRECT("'"&amp;A90&amp;"'!"&amp;D90)</f>
        <v>#REF!</v>
      </c>
      <c r="F90" s="1" t="s">
        <v>440</v>
      </c>
      <c r="G90" s="2" t="e">
        <f ca="1">INDIRECT("'"&amp;A90&amp;"'!"&amp;F90)</f>
        <v>#REF!</v>
      </c>
    </row>
    <row r="91" spans="1:7" x14ac:dyDescent="0.25">
      <c r="A91" s="1"/>
      <c r="B91" s="1"/>
      <c r="C91" s="1" t="s">
        <v>441</v>
      </c>
      <c r="D91" s="1"/>
      <c r="E91" s="1"/>
      <c r="F91" s="1"/>
      <c r="G91" s="1"/>
    </row>
    <row r="92" spans="1:7" x14ac:dyDescent="0.25">
      <c r="A92" s="1" t="s">
        <v>426</v>
      </c>
      <c r="B92" s="1" t="s">
        <v>442</v>
      </c>
      <c r="C92" s="1" t="e">
        <f ca="1">INDIRECT("'"&amp;A92&amp;"'!"&amp;B92)</f>
        <v>#REF!</v>
      </c>
      <c r="D92" s="1" t="s">
        <v>443</v>
      </c>
      <c r="E92" s="1" t="e">
        <f ca="1">INDIRECT("'"&amp;A92&amp;"'!"&amp;D92)</f>
        <v>#REF!</v>
      </c>
      <c r="F92" s="1" t="s">
        <v>444</v>
      </c>
      <c r="G92" s="2" t="e">
        <f ca="1">INDIRECT("'"&amp;A92&amp;"'!"&amp;F92)</f>
        <v>#REF!</v>
      </c>
    </row>
    <row r="93" spans="1:7" x14ac:dyDescent="0.25">
      <c r="A93" s="1"/>
      <c r="B93" s="1"/>
      <c r="C93" s="1" t="s">
        <v>445</v>
      </c>
      <c r="D93" s="1"/>
      <c r="E93" s="1"/>
      <c r="F93" s="1"/>
      <c r="G93" s="2"/>
    </row>
    <row r="94" spans="1:7" x14ac:dyDescent="0.25">
      <c r="A94" s="1"/>
      <c r="B94" s="1"/>
      <c r="C94" s="1" t="s">
        <v>446</v>
      </c>
      <c r="D94" s="1"/>
      <c r="E94" s="1"/>
      <c r="F94" s="1"/>
      <c r="G94" s="2"/>
    </row>
    <row r="95" spans="1:7" x14ac:dyDescent="0.25">
      <c r="A95" s="1" t="s">
        <v>426</v>
      </c>
      <c r="B95" s="1" t="s">
        <v>447</v>
      </c>
      <c r="C95" s="1" t="e">
        <f ca="1">INDIRECT("'"&amp;A95&amp;"'!"&amp;B95)</f>
        <v>#REF!</v>
      </c>
      <c r="D95" s="1" t="s">
        <v>448</v>
      </c>
      <c r="E95" s="1" t="e">
        <f ca="1">INDIRECT("'"&amp;A95&amp;"'!"&amp;D95)</f>
        <v>#REF!</v>
      </c>
      <c r="F95" s="1" t="s">
        <v>449</v>
      </c>
      <c r="G95" s="2" t="e">
        <f t="shared" ref="G95:G111" ca="1" si="42">INDIRECT("'"&amp;A95&amp;"'!"&amp;F95)</f>
        <v>#REF!</v>
      </c>
    </row>
    <row r="96" spans="1:7" x14ac:dyDescent="0.25">
      <c r="A96" s="1" t="s">
        <v>426</v>
      </c>
      <c r="B96" s="1" t="s">
        <v>450</v>
      </c>
      <c r="C96" s="1" t="e">
        <f ca="1">INDIRECT("'"&amp;A96&amp;"'!"&amp;B96)</f>
        <v>#REF!</v>
      </c>
      <c r="D96" s="1" t="s">
        <v>451</v>
      </c>
      <c r="E96" s="1" t="e">
        <f ca="1">INDIRECT("'"&amp;A96&amp;"'!"&amp;D96)</f>
        <v>#REF!</v>
      </c>
      <c r="F96" s="1" t="s">
        <v>452</v>
      </c>
      <c r="G96" s="2" t="e">
        <f t="shared" ca="1" si="42"/>
        <v>#REF!</v>
      </c>
    </row>
    <row r="97" spans="1:7" x14ac:dyDescent="0.25">
      <c r="A97" s="1" t="s">
        <v>426</v>
      </c>
      <c r="B97" s="1" t="s">
        <v>453</v>
      </c>
      <c r="C97" s="1" t="e">
        <f ca="1">INDIRECT("'"&amp;A97&amp;"'!"&amp;B97)</f>
        <v>#REF!</v>
      </c>
      <c r="D97" s="1" t="s">
        <v>454</v>
      </c>
      <c r="E97" s="1" t="e">
        <f ca="1">INDIRECT("'"&amp;A97&amp;"'!"&amp;D97)</f>
        <v>#REF!</v>
      </c>
      <c r="F97" s="1" t="s">
        <v>455</v>
      </c>
      <c r="G97" s="2" t="e">
        <f t="shared" ca="1" si="42"/>
        <v>#REF!</v>
      </c>
    </row>
    <row r="98" spans="1:7" x14ac:dyDescent="0.25">
      <c r="A98" s="1" t="s">
        <v>426</v>
      </c>
      <c r="B98" s="1" t="s">
        <v>456</v>
      </c>
      <c r="C98" s="1" t="e">
        <f ca="1">INDIRECT("'"&amp;A98&amp;"'!"&amp;B98)</f>
        <v>#REF!</v>
      </c>
      <c r="D98" s="1" t="s">
        <v>457</v>
      </c>
      <c r="E98" s="1" t="e">
        <f ca="1">INDIRECT("'"&amp;A98&amp;"'!"&amp;D98)</f>
        <v>#REF!</v>
      </c>
      <c r="F98" s="1" t="s">
        <v>458</v>
      </c>
      <c r="G98" s="2" t="e">
        <f t="shared" ca="1" si="42"/>
        <v>#REF!</v>
      </c>
    </row>
    <row r="99" spans="1:7" x14ac:dyDescent="0.25">
      <c r="A99" s="1"/>
      <c r="B99" s="1"/>
      <c r="C99" s="1" t="s">
        <v>459</v>
      </c>
      <c r="D99" s="1"/>
      <c r="E99" s="1"/>
      <c r="F99" s="1"/>
      <c r="G99" s="1"/>
    </row>
    <row r="100" spans="1:7" x14ac:dyDescent="0.25">
      <c r="A100" s="1" t="s">
        <v>426</v>
      </c>
      <c r="B100" s="1" t="s">
        <v>460</v>
      </c>
      <c r="C100" s="3" t="e">
        <f ca="1">INDIRECT("'"&amp;A100&amp;"'!"&amp;B100)</f>
        <v>#REF!</v>
      </c>
      <c r="D100" s="1" t="s">
        <v>461</v>
      </c>
      <c r="E100" s="1" t="e">
        <f ca="1">INDIRECT("'"&amp;A100&amp;"'!"&amp;D100)</f>
        <v>#REF!</v>
      </c>
      <c r="F100" s="1" t="s">
        <v>462</v>
      </c>
      <c r="G100" s="2" t="e">
        <f t="shared" ca="1" si="42"/>
        <v>#REF!</v>
      </c>
    </row>
    <row r="101" spans="1:7" x14ac:dyDescent="0.25">
      <c r="A101" s="1"/>
      <c r="B101" s="1"/>
      <c r="C101" s="1" t="s">
        <v>463</v>
      </c>
      <c r="D101" s="1"/>
      <c r="E101" s="1"/>
      <c r="F101" s="1"/>
      <c r="G101" s="1"/>
    </row>
    <row r="102" spans="1:7" x14ac:dyDescent="0.25">
      <c r="A102" s="1" t="s">
        <v>426</v>
      </c>
      <c r="B102" s="1" t="s">
        <v>464</v>
      </c>
      <c r="C102" s="1" t="e">
        <f ca="1">INDIRECT("'"&amp;A102&amp;"'!"&amp;B102)</f>
        <v>#REF!</v>
      </c>
      <c r="D102" s="1" t="s">
        <v>465</v>
      </c>
      <c r="E102" s="1" t="e">
        <f ca="1">INDIRECT("'"&amp;A102&amp;"'!"&amp;D102)</f>
        <v>#REF!</v>
      </c>
      <c r="F102" s="1" t="s">
        <v>466</v>
      </c>
      <c r="G102" s="2" t="e">
        <f t="shared" ca="1" si="42"/>
        <v>#REF!</v>
      </c>
    </row>
    <row r="103" spans="1:7" x14ac:dyDescent="0.25">
      <c r="A103" s="1"/>
      <c r="B103" s="1"/>
      <c r="C103" s="1" t="s">
        <v>467</v>
      </c>
      <c r="D103" s="1"/>
      <c r="E103" s="1"/>
      <c r="F103" s="1"/>
      <c r="G103" s="2"/>
    </row>
    <row r="104" spans="1:7" x14ac:dyDescent="0.25">
      <c r="A104" s="1" t="s">
        <v>426</v>
      </c>
      <c r="B104" s="1" t="s">
        <v>468</v>
      </c>
      <c r="C104" s="1" t="e">
        <f ca="1">INDIRECT("'"&amp;A104&amp;"'!"&amp;B104)</f>
        <v>#REF!</v>
      </c>
      <c r="D104" s="1" t="s">
        <v>469</v>
      </c>
      <c r="E104" s="1" t="e">
        <f ca="1">INDIRECT("'"&amp;A104&amp;"'!"&amp;D104)</f>
        <v>#REF!</v>
      </c>
      <c r="F104" s="1" t="s">
        <v>470</v>
      </c>
      <c r="G104" s="2" t="e">
        <f t="shared" ca="1" si="42"/>
        <v>#REF!</v>
      </c>
    </row>
    <row r="105" spans="1:7" x14ac:dyDescent="0.25">
      <c r="A105" s="1"/>
      <c r="B105" s="1"/>
      <c r="C105" s="1" t="s">
        <v>471</v>
      </c>
      <c r="D105" s="1"/>
      <c r="E105" s="1"/>
      <c r="F105" s="1"/>
      <c r="G105" s="2"/>
    </row>
    <row r="106" spans="1:7" x14ac:dyDescent="0.25">
      <c r="A106" s="1" t="s">
        <v>426</v>
      </c>
      <c r="B106" s="1" t="s">
        <v>472</v>
      </c>
      <c r="C106" s="1" t="e">
        <f ca="1">INDIRECT("'"&amp;A106&amp;"'!"&amp;B106)</f>
        <v>#REF!</v>
      </c>
      <c r="D106" s="1" t="s">
        <v>473</v>
      </c>
      <c r="E106" s="1" t="e">
        <f ca="1">INDIRECT("'"&amp;A106&amp;"'!"&amp;D106)</f>
        <v>#REF!</v>
      </c>
      <c r="F106" s="1" t="s">
        <v>474</v>
      </c>
      <c r="G106" s="2" t="e">
        <f t="shared" ca="1" si="42"/>
        <v>#REF!</v>
      </c>
    </row>
    <row r="107" spans="1:7" x14ac:dyDescent="0.25">
      <c r="A107" s="1" t="s">
        <v>426</v>
      </c>
      <c r="B107" s="1" t="s">
        <v>475</v>
      </c>
      <c r="C107" s="1" t="e">
        <f ca="1">INDIRECT("'"&amp;A107&amp;"'!"&amp;B107)</f>
        <v>#REF!</v>
      </c>
      <c r="D107" s="1" t="s">
        <v>476</v>
      </c>
      <c r="E107" s="1" t="e">
        <f ca="1">INDIRECT("'"&amp;A107&amp;"'!"&amp;D107)</f>
        <v>#REF!</v>
      </c>
      <c r="F107" s="1" t="s">
        <v>477</v>
      </c>
      <c r="G107" s="2" t="e">
        <f t="shared" ca="1" si="42"/>
        <v>#REF!</v>
      </c>
    </row>
    <row r="108" spans="1:7" x14ac:dyDescent="0.25">
      <c r="A108" s="1"/>
      <c r="B108" s="1"/>
      <c r="C108" s="1" t="s">
        <v>478</v>
      </c>
      <c r="D108" s="1"/>
      <c r="E108" s="1"/>
      <c r="F108" s="1"/>
    </row>
    <row r="109" spans="1:7" x14ac:dyDescent="0.25">
      <c r="A109" s="1" t="s">
        <v>426</v>
      </c>
      <c r="B109" s="1" t="s">
        <v>479</v>
      </c>
      <c r="C109" s="1" t="e">
        <f ca="1">INDIRECT("'"&amp;A109&amp;"'!"&amp;B109)</f>
        <v>#REF!</v>
      </c>
      <c r="D109" s="1" t="s">
        <v>480</v>
      </c>
      <c r="E109" s="1" t="e">
        <f ca="1">INDIRECT("'"&amp;A109&amp;"'!"&amp;D109)</f>
        <v>#REF!</v>
      </c>
      <c r="F109" s="1" t="s">
        <v>481</v>
      </c>
      <c r="G109" s="2" t="e">
        <f t="shared" ca="1" si="42"/>
        <v>#REF!</v>
      </c>
    </row>
    <row r="110" spans="1:7" x14ac:dyDescent="0.25">
      <c r="A110" s="1"/>
      <c r="B110" s="1"/>
      <c r="C110" s="1" t="s">
        <v>482</v>
      </c>
      <c r="D110" s="1"/>
      <c r="E110" s="1"/>
      <c r="F110" s="1"/>
    </row>
    <row r="111" spans="1:7" x14ac:dyDescent="0.25">
      <c r="A111" s="1" t="s">
        <v>426</v>
      </c>
      <c r="B111" s="1" t="s">
        <v>483</v>
      </c>
      <c r="C111" s="1" t="e">
        <f ca="1">INDIRECT("'"&amp;A111&amp;"'!"&amp;B111)</f>
        <v>#REF!</v>
      </c>
      <c r="D111" s="1" t="s">
        <v>484</v>
      </c>
      <c r="E111" s="1" t="e">
        <f ca="1">INDIRECT("'"&amp;A111&amp;"'!"&amp;D111)</f>
        <v>#REF!</v>
      </c>
      <c r="F111" s="1" t="s">
        <v>485</v>
      </c>
      <c r="G111" s="2" t="e">
        <f t="shared" ca="1" si="42"/>
        <v>#REF!</v>
      </c>
    </row>
    <row r="112" spans="1:7" x14ac:dyDescent="0.25">
      <c r="A112" s="1"/>
      <c r="B112" s="1"/>
      <c r="C112" s="1" t="s">
        <v>486</v>
      </c>
      <c r="D112" s="1"/>
      <c r="E112" s="1"/>
      <c r="F112" s="1"/>
      <c r="G112" s="1"/>
    </row>
    <row r="113" spans="1:7" x14ac:dyDescent="0.25">
      <c r="A113" s="1"/>
      <c r="B113" s="1"/>
      <c r="C113" s="1" t="s">
        <v>486</v>
      </c>
      <c r="D113" s="1"/>
      <c r="E113" s="1"/>
      <c r="F113" s="1"/>
      <c r="G113" s="1"/>
    </row>
    <row r="114" spans="1:7" x14ac:dyDescent="0.25">
      <c r="A114" s="1" t="s">
        <v>426</v>
      </c>
      <c r="B114" s="1" t="s">
        <v>487</v>
      </c>
      <c r="C114" s="1" t="e">
        <f ca="1">INDIRECT("'"&amp;A114&amp;"'!"&amp;B114)</f>
        <v>#REF!</v>
      </c>
      <c r="D114" s="1" t="s">
        <v>488</v>
      </c>
      <c r="E114" s="1" t="e">
        <f ca="1">INDIRECT("'"&amp;A114&amp;"'!"&amp;D114)</f>
        <v>#REF!</v>
      </c>
      <c r="F114" s="1" t="s">
        <v>489</v>
      </c>
      <c r="G114" s="2" t="e">
        <f t="shared" ref="G114" ca="1" si="43">INDIRECT("'"&amp;A114&amp;"'!"&amp;F114)</f>
        <v>#REF!</v>
      </c>
    </row>
    <row r="115" spans="1:7" x14ac:dyDescent="0.25">
      <c r="A115" s="1"/>
      <c r="B115" s="1"/>
      <c r="C115" s="1" t="s">
        <v>490</v>
      </c>
      <c r="D115" s="1"/>
      <c r="E115" s="1"/>
      <c r="F115" s="1"/>
      <c r="G115" s="1"/>
    </row>
    <row r="116" spans="1:7" x14ac:dyDescent="0.25">
      <c r="A116" s="1"/>
      <c r="B116" s="1"/>
      <c r="C116" s="1" t="s">
        <v>491</v>
      </c>
      <c r="D116" s="1"/>
      <c r="E116" s="1"/>
      <c r="F116" s="1"/>
      <c r="G116" s="1"/>
    </row>
    <row r="117" spans="1:7" x14ac:dyDescent="0.25">
      <c r="A117" s="1" t="s">
        <v>426</v>
      </c>
      <c r="B117" s="1" t="s">
        <v>492</v>
      </c>
      <c r="C117" s="1" t="e">
        <f ca="1">INDIRECT("'"&amp;A117&amp;"'!"&amp;B117)</f>
        <v>#REF!</v>
      </c>
      <c r="D117" s="1" t="s">
        <v>493</v>
      </c>
      <c r="E117" s="1" t="e">
        <f ca="1">INDIRECT("'"&amp;A117&amp;"'!"&amp;D117)</f>
        <v>#REF!</v>
      </c>
      <c r="F117" s="1" t="s">
        <v>494</v>
      </c>
      <c r="G117" s="2" t="e">
        <f t="shared" ref="G117:G118" ca="1" si="44">INDIRECT("'"&amp;A117&amp;"'!"&amp;F117)</f>
        <v>#REF!</v>
      </c>
    </row>
    <row r="118" spans="1:7" x14ac:dyDescent="0.25">
      <c r="A118" s="1" t="s">
        <v>426</v>
      </c>
      <c r="B118" s="1" t="s">
        <v>495</v>
      </c>
      <c r="C118" s="1" t="e">
        <f ca="1">INDIRECT("'"&amp;A118&amp;"'!"&amp;B118)</f>
        <v>#REF!</v>
      </c>
      <c r="D118" s="1" t="s">
        <v>496</v>
      </c>
      <c r="E118" s="1" t="e">
        <f ca="1">INDIRECT("'"&amp;A118&amp;"'!"&amp;D118)</f>
        <v>#REF!</v>
      </c>
      <c r="F118" s="1" t="s">
        <v>497</v>
      </c>
      <c r="G118" s="2" t="e">
        <f t="shared" ca="1" si="44"/>
        <v>#REF!</v>
      </c>
    </row>
    <row r="119" spans="1:7" x14ac:dyDescent="0.25">
      <c r="A119" s="1"/>
      <c r="B119" s="1"/>
      <c r="C119" s="1" t="s">
        <v>498</v>
      </c>
      <c r="D119" s="1"/>
      <c r="E119" s="1"/>
      <c r="F119" s="1"/>
      <c r="G119" s="1"/>
    </row>
    <row r="120" spans="1:7" x14ac:dyDescent="0.25">
      <c r="A120" s="1"/>
      <c r="B120" s="1"/>
      <c r="C120" s="1" t="s">
        <v>499</v>
      </c>
      <c r="D120" s="1"/>
      <c r="E120" s="1"/>
      <c r="F120" s="1"/>
      <c r="G120" s="1"/>
    </row>
    <row r="121" spans="1:7" x14ac:dyDescent="0.25">
      <c r="A121" s="1"/>
      <c r="B121" s="1"/>
      <c r="C121" s="1" t="s">
        <v>500</v>
      </c>
      <c r="D121" s="1"/>
      <c r="E121" s="1"/>
      <c r="F121" s="1"/>
      <c r="G121" s="1"/>
    </row>
    <row r="122" spans="1:7" x14ac:dyDescent="0.25">
      <c r="A122" s="1" t="s">
        <v>501</v>
      </c>
      <c r="B122" s="1" t="s">
        <v>502</v>
      </c>
      <c r="C122" s="1" t="e">
        <f ca="1">INDIRECT("'"&amp;A122&amp;"'!"&amp;B122)</f>
        <v>#REF!</v>
      </c>
      <c r="D122" s="1" t="s">
        <v>503</v>
      </c>
      <c r="E122" s="1" t="e">
        <f ca="1">INDIRECT("'"&amp;A122&amp;"'!"&amp;D122)</f>
        <v>#REF!</v>
      </c>
      <c r="F122" s="1" t="s">
        <v>504</v>
      </c>
      <c r="G122" s="2" t="e">
        <f ca="1">INDIRECT("'"&amp;A122&amp;"'!"&amp;F122)</f>
        <v>#REF!</v>
      </c>
    </row>
    <row r="123" spans="1:7" x14ac:dyDescent="0.25">
      <c r="A123" s="1"/>
      <c r="B123" s="1"/>
      <c r="C123" s="1" t="s">
        <v>182</v>
      </c>
      <c r="D123" s="1"/>
      <c r="E123" s="1"/>
      <c r="F123" s="1"/>
      <c r="G123" s="1"/>
    </row>
    <row r="124" spans="1:7" x14ac:dyDescent="0.25">
      <c r="A124" s="1" t="s">
        <v>501</v>
      </c>
      <c r="B124" s="1" t="s">
        <v>505</v>
      </c>
      <c r="C124" s="1" t="e">
        <f ca="1">INDIRECT("'"&amp;A124&amp;"'!"&amp;B124)</f>
        <v>#REF!</v>
      </c>
      <c r="D124" s="1" t="s">
        <v>506</v>
      </c>
      <c r="E124" s="1" t="e">
        <f ca="1">INDIRECT("'"&amp;A124&amp;"'!"&amp;D124)</f>
        <v>#REF!</v>
      </c>
      <c r="F124" s="1" t="s">
        <v>507</v>
      </c>
      <c r="G124" s="2" t="e">
        <f ca="1">INDIRECT("'"&amp;A124&amp;"'!"&amp;F124)</f>
        <v>#REF!</v>
      </c>
    </row>
    <row r="125" spans="1:7" x14ac:dyDescent="0.25">
      <c r="A125" s="1"/>
      <c r="B125" s="1"/>
      <c r="C125" s="1" t="s">
        <v>437</v>
      </c>
      <c r="D125" s="1"/>
      <c r="E125" s="1"/>
      <c r="F125" s="1"/>
      <c r="G125" s="1"/>
    </row>
    <row r="126" spans="1:7" x14ac:dyDescent="0.25">
      <c r="A126" s="1" t="s">
        <v>501</v>
      </c>
      <c r="B126" s="1" t="s">
        <v>508</v>
      </c>
      <c r="C126" s="1" t="e">
        <f ca="1">INDIRECT("'"&amp;A126&amp;"'!"&amp;B126)</f>
        <v>#REF!</v>
      </c>
      <c r="D126" s="1" t="s">
        <v>509</v>
      </c>
      <c r="E126" s="1" t="e">
        <f ca="1">INDIRECT("'"&amp;A126&amp;"'!"&amp;D126)</f>
        <v>#REF!</v>
      </c>
      <c r="F126" s="1" t="s">
        <v>510</v>
      </c>
      <c r="G126" s="2" t="e">
        <f ca="1">INDIRECT("'"&amp;A126&amp;"'!"&amp;F126)</f>
        <v>#REF!</v>
      </c>
    </row>
    <row r="127" spans="1:7" x14ac:dyDescent="0.25">
      <c r="A127" s="1"/>
      <c r="B127" s="1"/>
      <c r="C127" s="1" t="s">
        <v>511</v>
      </c>
      <c r="D127" s="1"/>
      <c r="E127" s="1"/>
      <c r="F127" s="1"/>
      <c r="G127" s="1"/>
    </row>
    <row r="128" spans="1:7" x14ac:dyDescent="0.25">
      <c r="A128" s="1" t="s">
        <v>501</v>
      </c>
      <c r="B128" s="1" t="s">
        <v>512</v>
      </c>
      <c r="C128" s="1" t="e">
        <f ca="1">INDIRECT("'"&amp;A128&amp;"'!"&amp;B128)</f>
        <v>#REF!</v>
      </c>
      <c r="D128" s="1" t="s">
        <v>513</v>
      </c>
      <c r="E128" s="1" t="e">
        <f ca="1">INDIRECT("'"&amp;A128&amp;"'!"&amp;D128)</f>
        <v>#REF!</v>
      </c>
      <c r="F128" s="1" t="s">
        <v>514</v>
      </c>
      <c r="G128" s="2" t="e">
        <f ca="1">INDIRECT("'"&amp;A128&amp;"'!"&amp;F128)</f>
        <v>#REF!</v>
      </c>
    </row>
    <row r="129" spans="1:7" x14ac:dyDescent="0.25">
      <c r="A129" s="1"/>
      <c r="B129" s="1"/>
      <c r="C129" s="1" t="s">
        <v>515</v>
      </c>
      <c r="D129" s="1"/>
      <c r="E129" s="1"/>
      <c r="F129" s="1"/>
      <c r="G129" s="1"/>
    </row>
    <row r="130" spans="1:7" x14ac:dyDescent="0.25">
      <c r="A130" s="1"/>
      <c r="B130" s="1"/>
      <c r="C130" s="1" t="s">
        <v>516</v>
      </c>
      <c r="D130" s="1"/>
      <c r="E130" s="1"/>
      <c r="F130" s="1"/>
      <c r="G130" s="1"/>
    </row>
    <row r="131" spans="1:7" x14ac:dyDescent="0.25">
      <c r="A131" s="1" t="s">
        <v>501</v>
      </c>
      <c r="B131" s="1" t="s">
        <v>517</v>
      </c>
      <c r="C131" s="1" t="e">
        <f t="shared" ref="C131:C132" ca="1" si="45">INDIRECT("'"&amp;A131&amp;"'!"&amp;B131)</f>
        <v>#REF!</v>
      </c>
      <c r="D131" s="1" t="s">
        <v>518</v>
      </c>
      <c r="E131" s="1" t="e">
        <f t="shared" ref="E131:E132" ca="1" si="46">INDIRECT("'"&amp;A131&amp;"'!"&amp;D131)</f>
        <v>#REF!</v>
      </c>
      <c r="F131" s="1" t="s">
        <v>519</v>
      </c>
      <c r="G131" s="2" t="e">
        <f t="shared" ref="G131:G132" ca="1" si="47">INDIRECT("'"&amp;A131&amp;"'!"&amp;F131)</f>
        <v>#REF!</v>
      </c>
    </row>
    <row r="132" spans="1:7" x14ac:dyDescent="0.25">
      <c r="A132" s="1" t="s">
        <v>501</v>
      </c>
      <c r="B132" s="1" t="s">
        <v>520</v>
      </c>
      <c r="C132" s="1" t="e">
        <f t="shared" ca="1" si="45"/>
        <v>#REF!</v>
      </c>
      <c r="D132" s="1" t="s">
        <v>521</v>
      </c>
      <c r="E132" s="1" t="e">
        <f t="shared" ca="1" si="46"/>
        <v>#REF!</v>
      </c>
      <c r="F132" s="1" t="s">
        <v>522</v>
      </c>
      <c r="G132" s="2" t="e">
        <f t="shared" ca="1" si="47"/>
        <v>#REF!</v>
      </c>
    </row>
    <row r="133" spans="1:7" x14ac:dyDescent="0.25">
      <c r="A133" s="1"/>
      <c r="B133" s="1"/>
      <c r="C133" s="1" t="s">
        <v>523</v>
      </c>
      <c r="D133" s="1"/>
      <c r="E133" s="1"/>
      <c r="F133" s="1"/>
      <c r="G133" s="1"/>
    </row>
    <row r="134" spans="1:7" x14ac:dyDescent="0.25">
      <c r="A134" s="1" t="s">
        <v>501</v>
      </c>
      <c r="B134" s="1" t="s">
        <v>524</v>
      </c>
      <c r="C134" s="1" t="e">
        <f t="shared" ref="C134:C136" ca="1" si="48">INDIRECT("'"&amp;A134&amp;"'!"&amp;B134)</f>
        <v>#REF!</v>
      </c>
      <c r="D134" s="1" t="s">
        <v>525</v>
      </c>
      <c r="E134" s="1" t="e">
        <f t="shared" ref="E134:E136" ca="1" si="49">INDIRECT("'"&amp;A134&amp;"'!"&amp;D134)</f>
        <v>#REF!</v>
      </c>
      <c r="F134" s="1" t="s">
        <v>526</v>
      </c>
      <c r="G134" s="2" t="e">
        <f t="shared" ref="G134:G136" ca="1" si="50">INDIRECT("'"&amp;A134&amp;"'!"&amp;F134)</f>
        <v>#REF!</v>
      </c>
    </row>
    <row r="135" spans="1:7" x14ac:dyDescent="0.25">
      <c r="A135" s="1" t="s">
        <v>501</v>
      </c>
      <c r="B135" s="1" t="s">
        <v>527</v>
      </c>
      <c r="C135" s="1" t="e">
        <f t="shared" ca="1" si="48"/>
        <v>#REF!</v>
      </c>
      <c r="D135" s="1" t="s">
        <v>528</v>
      </c>
      <c r="E135" s="1" t="e">
        <f t="shared" ca="1" si="49"/>
        <v>#REF!</v>
      </c>
      <c r="F135" s="1" t="s">
        <v>529</v>
      </c>
      <c r="G135" s="2" t="e">
        <f t="shared" ca="1" si="50"/>
        <v>#REF!</v>
      </c>
    </row>
    <row r="136" spans="1:7" x14ac:dyDescent="0.25">
      <c r="A136" s="1" t="s">
        <v>501</v>
      </c>
      <c r="B136" s="1" t="s">
        <v>530</v>
      </c>
      <c r="C136" s="1" t="e">
        <f t="shared" ca="1" si="48"/>
        <v>#REF!</v>
      </c>
      <c r="D136" s="1" t="s">
        <v>531</v>
      </c>
      <c r="E136" s="1" t="e">
        <f t="shared" ca="1" si="49"/>
        <v>#REF!</v>
      </c>
      <c r="F136" s="1" t="s">
        <v>532</v>
      </c>
      <c r="G136" s="2" t="e">
        <f t="shared" ca="1" si="50"/>
        <v>#REF!</v>
      </c>
    </row>
    <row r="137" spans="1:7" x14ac:dyDescent="0.25">
      <c r="A137" s="1"/>
      <c r="B137" s="1"/>
      <c r="C137" s="1" t="s">
        <v>533</v>
      </c>
      <c r="D137" s="1"/>
      <c r="E137" s="1"/>
      <c r="F137" s="1"/>
      <c r="G137" s="1"/>
    </row>
    <row r="138" spans="1:7" x14ac:dyDescent="0.25">
      <c r="A138" s="1"/>
      <c r="B138" s="1"/>
      <c r="C138" s="1" t="s">
        <v>534</v>
      </c>
      <c r="D138" s="1"/>
      <c r="E138" s="1"/>
      <c r="F138" s="1"/>
      <c r="G138" s="1"/>
    </row>
    <row r="139" spans="1:7" x14ac:dyDescent="0.25">
      <c r="A139" s="1" t="s">
        <v>501</v>
      </c>
      <c r="B139" s="1" t="s">
        <v>535</v>
      </c>
      <c r="C139" s="3" t="e">
        <f ca="1">INDIRECT("'"&amp;A139&amp;"'!"&amp;B139)</f>
        <v>#REF!</v>
      </c>
      <c r="D139" s="1" t="s">
        <v>536</v>
      </c>
      <c r="E139" s="1" t="e">
        <f ca="1">INDIRECT("'"&amp;A139&amp;"'!"&amp;D139)</f>
        <v>#REF!</v>
      </c>
      <c r="F139" s="1" t="s">
        <v>537</v>
      </c>
      <c r="G139" s="2" t="e">
        <f ca="1">INDIRECT("'"&amp;A139&amp;"'!"&amp;F139)</f>
        <v>#REF!</v>
      </c>
    </row>
    <row r="140" spans="1:7" x14ac:dyDescent="0.25">
      <c r="A140" s="1"/>
      <c r="B140" s="1"/>
      <c r="C140" s="1" t="s">
        <v>538</v>
      </c>
      <c r="D140" s="1"/>
      <c r="E140" s="1"/>
      <c r="F140" s="1"/>
      <c r="G140" s="1"/>
    </row>
    <row r="141" spans="1:7" x14ac:dyDescent="0.25">
      <c r="A141" s="1" t="s">
        <v>501</v>
      </c>
      <c r="B141" s="1" t="s">
        <v>539</v>
      </c>
      <c r="C141" s="1" t="e">
        <f ca="1">INDIRECT("'"&amp;A141&amp;"'!"&amp;B141)</f>
        <v>#REF!</v>
      </c>
      <c r="D141" s="1" t="s">
        <v>540</v>
      </c>
      <c r="E141" s="1" t="e">
        <f ca="1">INDIRECT("'"&amp;A141&amp;"'!"&amp;D141)</f>
        <v>#REF!</v>
      </c>
      <c r="F141" s="1" t="s">
        <v>541</v>
      </c>
      <c r="G141" s="2" t="e">
        <f ca="1">INDIRECT("'"&amp;A141&amp;"'!"&amp;F141)</f>
        <v>#REF!</v>
      </c>
    </row>
    <row r="142" spans="1:7" x14ac:dyDescent="0.25">
      <c r="A142" s="1"/>
      <c r="B142" s="1"/>
      <c r="C142" s="1" t="s">
        <v>542</v>
      </c>
      <c r="D142" s="1"/>
      <c r="E142" s="1"/>
      <c r="F142" s="1"/>
      <c r="G142" s="1"/>
    </row>
    <row r="143" spans="1:7" x14ac:dyDescent="0.25">
      <c r="A143" s="1" t="s">
        <v>501</v>
      </c>
      <c r="B143" s="1" t="s">
        <v>543</v>
      </c>
      <c r="C143" s="1" t="e">
        <f ca="1">INDIRECT("'"&amp;A143&amp;"'!"&amp;B143)</f>
        <v>#REF!</v>
      </c>
      <c r="D143" s="1" t="s">
        <v>544</v>
      </c>
      <c r="E143" s="1" t="e">
        <f ca="1">INDIRECT("'"&amp;A143&amp;"'!"&amp;D143)</f>
        <v>#REF!</v>
      </c>
      <c r="F143" s="1" t="s">
        <v>545</v>
      </c>
      <c r="G143" s="2" t="e">
        <f ca="1">INDIRECT("'"&amp;A143&amp;"'!"&amp;F143)</f>
        <v>#REF!</v>
      </c>
    </row>
    <row r="144" spans="1:7" x14ac:dyDescent="0.25">
      <c r="A144" s="1"/>
      <c r="B144" s="1"/>
      <c r="C144" s="1" t="s">
        <v>546</v>
      </c>
      <c r="D144" s="1"/>
      <c r="E144" s="1"/>
      <c r="F144" s="1"/>
      <c r="G144" s="1"/>
    </row>
    <row r="145" spans="1:7" x14ac:dyDescent="0.25">
      <c r="A145" s="1"/>
      <c r="B145" s="1"/>
      <c r="C145" s="1" t="s">
        <v>547</v>
      </c>
      <c r="D145" s="1"/>
      <c r="E145" s="1"/>
      <c r="F145" s="1"/>
      <c r="G145" s="1"/>
    </row>
    <row r="146" spans="1:7" x14ac:dyDescent="0.25">
      <c r="A146" s="1" t="s">
        <v>501</v>
      </c>
      <c r="B146" s="1" t="s">
        <v>548</v>
      </c>
      <c r="C146" s="1" t="e">
        <f ca="1">INDIRECT("'"&amp;A146&amp;"'!"&amp;B146)</f>
        <v>#REF!</v>
      </c>
      <c r="D146" s="1" t="s">
        <v>549</v>
      </c>
      <c r="E146" s="1" t="e">
        <f ca="1">INDIRECT("'"&amp;A146&amp;"'!"&amp;D146)</f>
        <v>#REF!</v>
      </c>
      <c r="F146" s="1" t="s">
        <v>550</v>
      </c>
      <c r="G146" s="2" t="e">
        <f ca="1">INDIRECT("'"&amp;A146&amp;"'!"&amp;F146)</f>
        <v>#REF!</v>
      </c>
    </row>
    <row r="147" spans="1:7" x14ac:dyDescent="0.25">
      <c r="A147" s="1"/>
      <c r="B147" s="1"/>
      <c r="C147" s="1" t="s">
        <v>551</v>
      </c>
      <c r="D147" s="1"/>
      <c r="E147" s="1"/>
      <c r="F147" s="1"/>
      <c r="G147" s="1"/>
    </row>
    <row r="148" spans="1:7" x14ac:dyDescent="0.25">
      <c r="A148" s="1" t="s">
        <v>501</v>
      </c>
      <c r="B148" s="1" t="s">
        <v>552</v>
      </c>
      <c r="C148" s="1" t="e">
        <f ca="1">INDIRECT("'"&amp;A148&amp;"'!"&amp;B148)</f>
        <v>#REF!</v>
      </c>
      <c r="D148" s="1" t="s">
        <v>553</v>
      </c>
      <c r="E148" s="1" t="e">
        <f ca="1">INDIRECT("'"&amp;A148&amp;"'!"&amp;D148)</f>
        <v>#REF!</v>
      </c>
      <c r="F148" s="1" t="s">
        <v>554</v>
      </c>
      <c r="G148" s="2" t="e">
        <f ca="1">INDIRECT("'"&amp;A148&amp;"'!"&amp;F148)</f>
        <v>#REF!</v>
      </c>
    </row>
    <row r="149" spans="1:7" x14ac:dyDescent="0.25">
      <c r="A149" s="1"/>
      <c r="B149" s="1"/>
      <c r="C149" s="1" t="s">
        <v>555</v>
      </c>
      <c r="D149" s="1"/>
      <c r="E149" s="1"/>
      <c r="F149" s="1"/>
      <c r="G149" s="1"/>
    </row>
    <row r="150" spans="1:7" x14ac:dyDescent="0.25">
      <c r="A150" s="1" t="s">
        <v>501</v>
      </c>
      <c r="B150" s="1" t="s">
        <v>556</v>
      </c>
      <c r="C150" s="1" t="e">
        <f ca="1">INDIRECT("'"&amp;A150&amp;"'!"&amp;B150)</f>
        <v>#REF!</v>
      </c>
      <c r="D150" s="1" t="s">
        <v>557</v>
      </c>
      <c r="E150" s="1" t="e">
        <f ca="1">INDIRECT("'"&amp;A150&amp;"'!"&amp;D150)</f>
        <v>#REF!</v>
      </c>
      <c r="F150" s="1" t="s">
        <v>558</v>
      </c>
      <c r="G150" s="2" t="e">
        <f ca="1">INDIRECT("'"&amp;A150&amp;"'!"&amp;F150)</f>
        <v>#REF!</v>
      </c>
    </row>
    <row r="151" spans="1:7" x14ac:dyDescent="0.25">
      <c r="A151" s="1"/>
      <c r="B151" s="1"/>
      <c r="C151" s="1" t="s">
        <v>559</v>
      </c>
      <c r="D151" s="1"/>
      <c r="E151" s="1"/>
      <c r="F151" s="1"/>
      <c r="G151" s="1"/>
    </row>
    <row r="152" spans="1:7" x14ac:dyDescent="0.25">
      <c r="A152" s="1"/>
      <c r="B152" s="1"/>
      <c r="C152" s="1" t="s">
        <v>560</v>
      </c>
      <c r="D152" s="1"/>
      <c r="E152" s="1"/>
      <c r="F152" s="1"/>
      <c r="G152" s="1"/>
    </row>
    <row r="153" spans="1:7" x14ac:dyDescent="0.25">
      <c r="A153" s="1"/>
      <c r="B153" s="1"/>
      <c r="C153" s="1" t="s">
        <v>176</v>
      </c>
      <c r="D153" s="1"/>
      <c r="E153" s="1"/>
      <c r="F153" s="1"/>
      <c r="G153" s="1"/>
    </row>
    <row r="154" spans="1:7" x14ac:dyDescent="0.25">
      <c r="A154" s="1" t="s">
        <v>561</v>
      </c>
      <c r="B154" s="1" t="s">
        <v>562</v>
      </c>
      <c r="C154" s="1" t="e">
        <f ca="1">INDIRECT("'"&amp;A154&amp;"'!"&amp;B154)</f>
        <v>#REF!</v>
      </c>
      <c r="D154" s="1" t="s">
        <v>563</v>
      </c>
      <c r="E154" s="1" t="e">
        <f ca="1">INDIRECT("'"&amp;A154&amp;"'!"&amp;D154)</f>
        <v>#REF!</v>
      </c>
      <c r="F154" s="1" t="s">
        <v>564</v>
      </c>
      <c r="G154" s="2" t="e">
        <f ca="1">INDIRECT("'"&amp;A154&amp;"'!"&amp;F154)</f>
        <v>#REF!</v>
      </c>
    </row>
    <row r="155" spans="1:7" x14ac:dyDescent="0.25">
      <c r="A155" s="1"/>
      <c r="B155" s="1"/>
      <c r="C155" s="1" t="s">
        <v>182</v>
      </c>
      <c r="D155" s="1"/>
      <c r="E155" s="1"/>
      <c r="F155" s="1"/>
      <c r="G155" s="1"/>
    </row>
    <row r="156" spans="1:7" x14ac:dyDescent="0.25">
      <c r="A156" s="1" t="s">
        <v>561</v>
      </c>
      <c r="B156" s="1" t="s">
        <v>565</v>
      </c>
      <c r="C156" s="1" t="e">
        <f ca="1">INDIRECT("'"&amp;A156&amp;"'!"&amp;B156)</f>
        <v>#REF!</v>
      </c>
      <c r="D156" s="1" t="s">
        <v>566</v>
      </c>
      <c r="E156" s="1" t="e">
        <f ca="1">INDIRECT("'"&amp;A156&amp;"'!"&amp;D156)</f>
        <v>#REF!</v>
      </c>
      <c r="F156" s="1" t="s">
        <v>567</v>
      </c>
      <c r="G156" s="2" t="e">
        <f ca="1">INDIRECT("'"&amp;A156&amp;"'!"&amp;F156)</f>
        <v>#REF!</v>
      </c>
    </row>
    <row r="157" spans="1:7" x14ac:dyDescent="0.25">
      <c r="A157" s="1"/>
      <c r="B157" s="1"/>
      <c r="C157" s="1" t="s">
        <v>437</v>
      </c>
      <c r="D157" s="1"/>
      <c r="E157" s="1"/>
      <c r="F157" s="1"/>
      <c r="G157" s="1"/>
    </row>
    <row r="158" spans="1:7" x14ac:dyDescent="0.25">
      <c r="A158" s="1" t="s">
        <v>561</v>
      </c>
      <c r="B158" s="1" t="s">
        <v>568</v>
      </c>
      <c r="C158" s="1" t="e">
        <f ca="1">INDIRECT("'"&amp;A158&amp;"'!"&amp;B158)</f>
        <v>#REF!</v>
      </c>
      <c r="D158" s="1" t="s">
        <v>569</v>
      </c>
      <c r="E158" s="1" t="e">
        <f ca="1">INDIRECT("'"&amp;A158&amp;"'!"&amp;D158)</f>
        <v>#REF!</v>
      </c>
      <c r="F158" s="1" t="s">
        <v>570</v>
      </c>
      <c r="G158" s="2" t="e">
        <f ca="1">INDIRECT("'"&amp;A158&amp;"'!"&amp;F158)</f>
        <v>#REF!</v>
      </c>
    </row>
    <row r="159" spans="1:7" x14ac:dyDescent="0.25">
      <c r="A159" s="1"/>
      <c r="B159" s="1"/>
      <c r="C159" s="1" t="s">
        <v>571</v>
      </c>
      <c r="D159" s="1"/>
      <c r="E159" s="1"/>
      <c r="F159" s="1"/>
      <c r="G159" s="1"/>
    </row>
    <row r="160" spans="1:7" x14ac:dyDescent="0.25">
      <c r="A160" s="1" t="s">
        <v>561</v>
      </c>
      <c r="B160" s="1" t="s">
        <v>572</v>
      </c>
      <c r="C160" s="1" t="e">
        <f ca="1">INDIRECT("'"&amp;A160&amp;"'!"&amp;B160)</f>
        <v>#REF!</v>
      </c>
      <c r="D160" s="1" t="s">
        <v>573</v>
      </c>
      <c r="E160" s="1" t="e">
        <f ca="1">INDIRECT("'"&amp;A160&amp;"'!"&amp;D160)</f>
        <v>#REF!</v>
      </c>
      <c r="F160" s="1" t="s">
        <v>574</v>
      </c>
      <c r="G160" s="2" t="e">
        <f ca="1">INDIRECT("'"&amp;A160&amp;"'!"&amp;F160)</f>
        <v>#REF!</v>
      </c>
    </row>
    <row r="161" spans="1:7" x14ac:dyDescent="0.25">
      <c r="A161" s="1"/>
      <c r="B161" s="1"/>
      <c r="C161" s="1" t="s">
        <v>575</v>
      </c>
      <c r="D161" s="1"/>
      <c r="E161" s="1"/>
      <c r="F161" s="1"/>
      <c r="G161" s="1"/>
    </row>
    <row r="162" spans="1:7" x14ac:dyDescent="0.25">
      <c r="A162" s="1" t="s">
        <v>561</v>
      </c>
      <c r="B162" s="1" t="s">
        <v>576</v>
      </c>
      <c r="C162" s="1" t="e">
        <f t="shared" ref="C162:C163" ca="1" si="51">INDIRECT("'"&amp;A162&amp;"'!"&amp;B162)</f>
        <v>#REF!</v>
      </c>
      <c r="D162" s="1" t="s">
        <v>577</v>
      </c>
      <c r="E162" s="1" t="e">
        <f t="shared" ref="E162:E163" ca="1" si="52">INDIRECT("'"&amp;A162&amp;"'!"&amp;D162)</f>
        <v>#REF!</v>
      </c>
      <c r="F162" s="1" t="s">
        <v>578</v>
      </c>
      <c r="G162" s="2" t="e">
        <f t="shared" ref="G162:G163" ca="1" si="53">INDIRECT("'"&amp;A162&amp;"'!"&amp;F162)</f>
        <v>#REF!</v>
      </c>
    </row>
    <row r="163" spans="1:7" x14ac:dyDescent="0.25">
      <c r="A163" s="1" t="s">
        <v>561</v>
      </c>
      <c r="B163" s="1" t="s">
        <v>579</v>
      </c>
      <c r="C163" s="1" t="e">
        <f t="shared" ca="1" si="51"/>
        <v>#REF!</v>
      </c>
      <c r="D163" s="1" t="s">
        <v>580</v>
      </c>
      <c r="E163" s="1" t="e">
        <f t="shared" ca="1" si="52"/>
        <v>#REF!</v>
      </c>
      <c r="F163" s="1" t="s">
        <v>581</v>
      </c>
      <c r="G163" s="2" t="e">
        <f t="shared" ca="1" si="53"/>
        <v>#REF!</v>
      </c>
    </row>
    <row r="164" spans="1:7" x14ac:dyDescent="0.25">
      <c r="A164" s="1"/>
      <c r="B164" s="1"/>
      <c r="C164" s="1" t="s">
        <v>582</v>
      </c>
      <c r="D164" s="1"/>
      <c r="E164" s="1"/>
      <c r="F164" s="1"/>
      <c r="G164" s="1"/>
    </row>
    <row r="165" spans="1:7" x14ac:dyDescent="0.25">
      <c r="A165" s="1"/>
      <c r="B165" s="1"/>
      <c r="C165" s="1" t="s">
        <v>583</v>
      </c>
      <c r="D165" s="1"/>
      <c r="E165" s="1"/>
      <c r="F165" s="1"/>
      <c r="G165" s="1"/>
    </row>
    <row r="166" spans="1:7" x14ac:dyDescent="0.25">
      <c r="A166" s="1" t="s">
        <v>561</v>
      </c>
      <c r="B166" s="1" t="s">
        <v>584</v>
      </c>
      <c r="C166" s="1" t="e">
        <f t="shared" ref="C166:C168" ca="1" si="54">INDIRECT("'"&amp;A166&amp;"'!"&amp;B166)</f>
        <v>#REF!</v>
      </c>
      <c r="D166" s="1" t="s">
        <v>585</v>
      </c>
      <c r="E166" s="1" t="e">
        <f t="shared" ref="E166:E168" ca="1" si="55">INDIRECT("'"&amp;A166&amp;"'!"&amp;D166)</f>
        <v>#REF!</v>
      </c>
      <c r="F166" s="1" t="s">
        <v>586</v>
      </c>
      <c r="G166" s="2" t="e">
        <f t="shared" ref="G166:G168" ca="1" si="56">INDIRECT("'"&amp;A166&amp;"'!"&amp;F166)</f>
        <v>#REF!</v>
      </c>
    </row>
    <row r="167" spans="1:7" x14ac:dyDescent="0.25">
      <c r="A167" s="1" t="s">
        <v>561</v>
      </c>
      <c r="B167" s="1" t="s">
        <v>587</v>
      </c>
      <c r="C167" s="1" t="e">
        <f t="shared" ca="1" si="54"/>
        <v>#REF!</v>
      </c>
      <c r="D167" s="1" t="s">
        <v>588</v>
      </c>
      <c r="E167" s="1" t="e">
        <f t="shared" ca="1" si="55"/>
        <v>#REF!</v>
      </c>
      <c r="F167" s="1" t="s">
        <v>589</v>
      </c>
      <c r="G167" s="2" t="e">
        <f t="shared" ca="1" si="56"/>
        <v>#REF!</v>
      </c>
    </row>
    <row r="168" spans="1:7" x14ac:dyDescent="0.25">
      <c r="A168" s="1" t="s">
        <v>561</v>
      </c>
      <c r="B168" s="1" t="s">
        <v>590</v>
      </c>
      <c r="C168" s="1" t="e">
        <f t="shared" ca="1" si="54"/>
        <v>#REF!</v>
      </c>
      <c r="D168" s="1" t="s">
        <v>591</v>
      </c>
      <c r="E168" s="1" t="e">
        <f t="shared" ca="1" si="55"/>
        <v>#REF!</v>
      </c>
      <c r="F168" s="1" t="s">
        <v>592</v>
      </c>
      <c r="G168" s="2" t="e">
        <f t="shared" ca="1" si="56"/>
        <v>#REF!</v>
      </c>
    </row>
    <row r="169" spans="1:7" x14ac:dyDescent="0.25">
      <c r="A169" s="1"/>
      <c r="B169" s="1"/>
      <c r="C169" s="1" t="s">
        <v>593</v>
      </c>
      <c r="D169" s="1"/>
      <c r="E169" s="1"/>
      <c r="F169" s="1"/>
      <c r="G169" s="1"/>
    </row>
    <row r="170" spans="1:7" x14ac:dyDescent="0.25">
      <c r="A170" s="1" t="s">
        <v>561</v>
      </c>
      <c r="B170" s="1" t="s">
        <v>594</v>
      </c>
      <c r="C170" s="3" t="e">
        <f ca="1">INDIRECT("'"&amp;A170&amp;"'!"&amp;B170)</f>
        <v>#REF!</v>
      </c>
      <c r="D170" s="1" t="s">
        <v>595</v>
      </c>
      <c r="E170" s="1" t="e">
        <f ca="1">INDIRECT("'"&amp;A170&amp;"'!"&amp;D170)</f>
        <v>#REF!</v>
      </c>
      <c r="F170" s="1" t="s">
        <v>596</v>
      </c>
      <c r="G170" s="2" t="e">
        <f ca="1">INDIRECT("'"&amp;A170&amp;"'!"&amp;F170)</f>
        <v>#REF!</v>
      </c>
    </row>
    <row r="171" spans="1:7" x14ac:dyDescent="0.25">
      <c r="A171" s="1"/>
      <c r="B171" s="1"/>
      <c r="C171" s="1" t="s">
        <v>597</v>
      </c>
      <c r="D171" s="1"/>
      <c r="E171" s="1"/>
      <c r="F171" s="1"/>
      <c r="G171" s="1"/>
    </row>
    <row r="172" spans="1:7" x14ac:dyDescent="0.25">
      <c r="A172" s="1" t="s">
        <v>561</v>
      </c>
      <c r="B172" s="1" t="s">
        <v>598</v>
      </c>
      <c r="C172" s="1" t="e">
        <f ca="1">INDIRECT("'"&amp;A172&amp;"'!"&amp;B172)</f>
        <v>#REF!</v>
      </c>
      <c r="D172" s="1" t="s">
        <v>599</v>
      </c>
      <c r="E172" s="1" t="e">
        <f ca="1">INDIRECT("'"&amp;A172&amp;"'!"&amp;D172)</f>
        <v>#REF!</v>
      </c>
      <c r="F172" s="1" t="s">
        <v>600</v>
      </c>
      <c r="G172" s="2" t="e">
        <f ca="1">INDIRECT("'"&amp;A172&amp;"'!"&amp;F172)</f>
        <v>#REF!</v>
      </c>
    </row>
    <row r="173" spans="1:7" x14ac:dyDescent="0.25">
      <c r="A173" s="1"/>
      <c r="B173" s="1"/>
      <c r="C173" s="1" t="s">
        <v>582</v>
      </c>
      <c r="D173" s="1"/>
      <c r="E173" s="1"/>
      <c r="F173" s="1"/>
      <c r="G173" s="1"/>
    </row>
    <row r="174" spans="1:7" x14ac:dyDescent="0.25">
      <c r="A174" s="1" t="s">
        <v>561</v>
      </c>
      <c r="B174" s="1" t="s">
        <v>601</v>
      </c>
      <c r="C174" s="1" t="e">
        <f t="shared" ref="C174:C175" ca="1" si="57">INDIRECT("'"&amp;A174&amp;"'!"&amp;B174)</f>
        <v>#REF!</v>
      </c>
      <c r="D174" s="1" t="s">
        <v>602</v>
      </c>
      <c r="E174" s="1" t="e">
        <f t="shared" ref="E174:E175" ca="1" si="58">INDIRECT("'"&amp;A174&amp;"'!"&amp;D174)</f>
        <v>#REF!</v>
      </c>
      <c r="F174" s="1" t="s">
        <v>603</v>
      </c>
      <c r="G174" s="2" t="e">
        <f t="shared" ref="G174:G175" ca="1" si="59">INDIRECT("'"&amp;A174&amp;"'!"&amp;F174)</f>
        <v>#REF!</v>
      </c>
    </row>
    <row r="175" spans="1:7" x14ac:dyDescent="0.25">
      <c r="A175" s="1" t="s">
        <v>561</v>
      </c>
      <c r="B175" s="1" t="s">
        <v>604</v>
      </c>
      <c r="C175" s="1" t="e">
        <f t="shared" ca="1" si="57"/>
        <v>#REF!</v>
      </c>
      <c r="D175" s="1" t="s">
        <v>605</v>
      </c>
      <c r="E175" s="1" t="e">
        <f t="shared" ca="1" si="58"/>
        <v>#REF!</v>
      </c>
      <c r="F175" s="1" t="s">
        <v>606</v>
      </c>
      <c r="G175" s="2" t="e">
        <f t="shared" ca="1" si="59"/>
        <v>#REF!</v>
      </c>
    </row>
    <row r="176" spans="1:7" x14ac:dyDescent="0.25">
      <c r="A176" s="1"/>
      <c r="B176" s="1"/>
      <c r="C176" s="1" t="s">
        <v>607</v>
      </c>
      <c r="D176" s="1"/>
      <c r="E176" s="1"/>
      <c r="F176" s="1"/>
      <c r="G176" s="1"/>
    </row>
    <row r="177" spans="1:7" x14ac:dyDescent="0.25">
      <c r="A177" s="1"/>
      <c r="B177" s="1"/>
      <c r="C177" s="1" t="s">
        <v>608</v>
      </c>
      <c r="D177" s="1"/>
      <c r="E177" s="1"/>
      <c r="F177" s="1"/>
      <c r="G177" s="1"/>
    </row>
    <row r="178" spans="1:7" x14ac:dyDescent="0.25">
      <c r="A178" s="1" t="s">
        <v>561</v>
      </c>
      <c r="B178" s="1" t="s">
        <v>609</v>
      </c>
      <c r="C178" s="1" t="e">
        <f ca="1">INDIRECT("'"&amp;A178&amp;"'!"&amp;B178)</f>
        <v>#REF!</v>
      </c>
      <c r="D178" s="1" t="s">
        <v>610</v>
      </c>
      <c r="E178" s="1" t="e">
        <f ca="1">INDIRECT("'"&amp;A178&amp;"'!"&amp;D178)</f>
        <v>#REF!</v>
      </c>
      <c r="F178" s="1" t="s">
        <v>611</v>
      </c>
      <c r="G178" s="2" t="e">
        <f ca="1">INDIRECT("'"&amp;A178&amp;"'!"&amp;F178)</f>
        <v>#REF!</v>
      </c>
    </row>
    <row r="179" spans="1:7" x14ac:dyDescent="0.25">
      <c r="A179" s="1"/>
      <c r="B179" s="1"/>
      <c r="C179" s="1" t="s">
        <v>612</v>
      </c>
      <c r="D179" s="1"/>
      <c r="E179" s="1"/>
      <c r="F179" s="1"/>
      <c r="G179" s="1"/>
    </row>
    <row r="180" spans="1:7" x14ac:dyDescent="0.25">
      <c r="A180" s="1" t="s">
        <v>561</v>
      </c>
      <c r="B180" s="1" t="s">
        <v>613</v>
      </c>
      <c r="C180" s="1" t="e">
        <f t="shared" ref="C180:C185" ca="1" si="60">INDIRECT("'"&amp;A180&amp;"'!"&amp;B180)</f>
        <v>#REF!</v>
      </c>
      <c r="D180" s="1" t="s">
        <v>614</v>
      </c>
      <c r="E180" s="1" t="e">
        <f t="shared" ref="E180:E185" ca="1" si="61">INDIRECT("'"&amp;A180&amp;"'!"&amp;D180)</f>
        <v>#REF!</v>
      </c>
      <c r="F180" s="1" t="s">
        <v>615</v>
      </c>
      <c r="G180" s="2" t="e">
        <f t="shared" ref="G180:G185" ca="1" si="62">INDIRECT("'"&amp;A180&amp;"'!"&amp;F180)</f>
        <v>#REF!</v>
      </c>
    </row>
    <row r="181" spans="1:7" x14ac:dyDescent="0.25">
      <c r="A181" s="1" t="s">
        <v>561</v>
      </c>
      <c r="B181" s="1" t="s">
        <v>616</v>
      </c>
      <c r="C181" s="1" t="e">
        <f t="shared" ca="1" si="60"/>
        <v>#REF!</v>
      </c>
      <c r="D181" s="1" t="s">
        <v>617</v>
      </c>
      <c r="E181" s="1" t="e">
        <f t="shared" ca="1" si="61"/>
        <v>#REF!</v>
      </c>
      <c r="F181" s="1" t="s">
        <v>618</v>
      </c>
      <c r="G181" s="2" t="e">
        <f t="shared" ca="1" si="62"/>
        <v>#REF!</v>
      </c>
    </row>
    <row r="182" spans="1:7" x14ac:dyDescent="0.25">
      <c r="A182" s="1" t="s">
        <v>561</v>
      </c>
      <c r="B182" s="1" t="s">
        <v>619</v>
      </c>
      <c r="C182" s="1" t="e">
        <f t="shared" ca="1" si="60"/>
        <v>#REF!</v>
      </c>
      <c r="D182" s="1" t="s">
        <v>620</v>
      </c>
      <c r="E182" s="1" t="e">
        <f t="shared" ca="1" si="61"/>
        <v>#REF!</v>
      </c>
      <c r="F182" s="1" t="s">
        <v>621</v>
      </c>
      <c r="G182" s="2" t="e">
        <f t="shared" ca="1" si="62"/>
        <v>#REF!</v>
      </c>
    </row>
    <row r="183" spans="1:7" x14ac:dyDescent="0.25">
      <c r="A183" s="1" t="s">
        <v>561</v>
      </c>
      <c r="B183" s="1" t="s">
        <v>622</v>
      </c>
      <c r="C183" s="1" t="e">
        <f t="shared" ca="1" si="60"/>
        <v>#REF!</v>
      </c>
      <c r="D183" s="1" t="s">
        <v>623</v>
      </c>
      <c r="E183" s="1" t="e">
        <f t="shared" ca="1" si="61"/>
        <v>#REF!</v>
      </c>
      <c r="F183" s="1" t="s">
        <v>624</v>
      </c>
      <c r="G183" s="2" t="e">
        <f t="shared" ca="1" si="62"/>
        <v>#REF!</v>
      </c>
    </row>
    <row r="184" spans="1:7" x14ac:dyDescent="0.25">
      <c r="A184" s="1" t="s">
        <v>561</v>
      </c>
      <c r="B184" s="1" t="s">
        <v>625</v>
      </c>
      <c r="C184" s="1" t="e">
        <f t="shared" ca="1" si="60"/>
        <v>#REF!</v>
      </c>
      <c r="D184" s="1" t="s">
        <v>626</v>
      </c>
      <c r="E184" s="1" t="e">
        <f t="shared" ca="1" si="61"/>
        <v>#REF!</v>
      </c>
      <c r="F184" s="1" t="s">
        <v>627</v>
      </c>
      <c r="G184" s="2" t="e">
        <f t="shared" ca="1" si="62"/>
        <v>#REF!</v>
      </c>
    </row>
    <row r="185" spans="1:7" x14ac:dyDescent="0.25">
      <c r="A185" s="1" t="s">
        <v>561</v>
      </c>
      <c r="B185" s="1" t="s">
        <v>628</v>
      </c>
      <c r="C185" s="3" t="e">
        <f t="shared" ca="1" si="60"/>
        <v>#REF!</v>
      </c>
      <c r="D185" s="1" t="s">
        <v>629</v>
      </c>
      <c r="E185" s="1" t="e">
        <f t="shared" ca="1" si="61"/>
        <v>#REF!</v>
      </c>
      <c r="F185" s="1" t="s">
        <v>630</v>
      </c>
      <c r="G185" s="2" t="e">
        <f t="shared" ca="1" si="62"/>
        <v>#REF!</v>
      </c>
    </row>
    <row r="186" spans="1:7" x14ac:dyDescent="0.25">
      <c r="A186" s="1"/>
      <c r="B186" s="1"/>
      <c r="C186" s="1" t="s">
        <v>631</v>
      </c>
      <c r="D186" s="1"/>
      <c r="E186" s="1"/>
      <c r="F186" s="1"/>
      <c r="G186" s="1"/>
    </row>
    <row r="187" spans="1:7" x14ac:dyDescent="0.25">
      <c r="A187" s="1"/>
      <c r="B187" s="1"/>
      <c r="C187" s="1" t="s">
        <v>632</v>
      </c>
      <c r="D187" s="1"/>
      <c r="E187" s="1"/>
      <c r="F187" s="1"/>
      <c r="G187" s="1"/>
    </row>
    <row r="188" spans="1:7" x14ac:dyDescent="0.25">
      <c r="A188" s="1" t="s">
        <v>561</v>
      </c>
      <c r="B188" s="1" t="s">
        <v>633</v>
      </c>
      <c r="C188" s="1" t="e">
        <f t="shared" ref="C188:C190" ca="1" si="63">INDIRECT("'"&amp;A188&amp;"'!"&amp;B188)</f>
        <v>#REF!</v>
      </c>
      <c r="D188" s="1" t="s">
        <v>634</v>
      </c>
      <c r="E188" s="1" t="e">
        <f t="shared" ref="E188:E190" ca="1" si="64">INDIRECT("'"&amp;A188&amp;"'!"&amp;D188)</f>
        <v>#REF!</v>
      </c>
      <c r="F188" s="1" t="s">
        <v>635</v>
      </c>
      <c r="G188" s="2" t="e">
        <f t="shared" ref="G188:G190" ca="1" si="65">INDIRECT("'"&amp;A188&amp;"'!"&amp;F188)</f>
        <v>#REF!</v>
      </c>
    </row>
    <row r="189" spans="1:7" x14ac:dyDescent="0.25">
      <c r="A189" s="1" t="s">
        <v>561</v>
      </c>
      <c r="B189" s="1" t="s">
        <v>636</v>
      </c>
      <c r="C189" s="1" t="e">
        <f t="shared" ca="1" si="63"/>
        <v>#REF!</v>
      </c>
      <c r="D189" s="1" t="s">
        <v>637</v>
      </c>
      <c r="E189" s="1" t="e">
        <f t="shared" ca="1" si="64"/>
        <v>#REF!</v>
      </c>
      <c r="F189" s="1" t="s">
        <v>638</v>
      </c>
      <c r="G189" s="2" t="e">
        <f t="shared" ca="1" si="65"/>
        <v>#REF!</v>
      </c>
    </row>
    <row r="190" spans="1:7" x14ac:dyDescent="0.25">
      <c r="A190" s="1" t="s">
        <v>561</v>
      </c>
      <c r="B190" s="1" t="s">
        <v>639</v>
      </c>
      <c r="C190" s="1" t="e">
        <f t="shared" ca="1" si="63"/>
        <v>#REF!</v>
      </c>
      <c r="D190" s="1" t="s">
        <v>640</v>
      </c>
      <c r="E190" s="1" t="e">
        <f t="shared" ca="1" si="64"/>
        <v>#REF!</v>
      </c>
      <c r="F190" s="1" t="s">
        <v>641</v>
      </c>
      <c r="G190" s="2" t="e">
        <f t="shared" ca="1" si="65"/>
        <v>#REF!</v>
      </c>
    </row>
    <row r="191" spans="1:7" x14ac:dyDescent="0.25">
      <c r="A191" s="1"/>
      <c r="B191" s="1"/>
      <c r="C191" s="1" t="s">
        <v>642</v>
      </c>
      <c r="D191" s="1"/>
      <c r="E191" s="1"/>
      <c r="F191" s="1"/>
      <c r="G191" s="1"/>
    </row>
    <row r="192" spans="1:7" x14ac:dyDescent="0.25">
      <c r="A192" s="1" t="s">
        <v>561</v>
      </c>
      <c r="B192" s="1" t="s">
        <v>643</v>
      </c>
      <c r="C192" s="1" t="e">
        <f t="shared" ref="C192:C194" ca="1" si="66">INDIRECT("'"&amp;A192&amp;"'!"&amp;B192)</f>
        <v>#REF!</v>
      </c>
      <c r="D192" s="1" t="s">
        <v>644</v>
      </c>
      <c r="E192" s="1" t="e">
        <f t="shared" ref="E192:E194" ca="1" si="67">INDIRECT("'"&amp;A192&amp;"'!"&amp;D192)</f>
        <v>#REF!</v>
      </c>
      <c r="F192" s="1" t="s">
        <v>645</v>
      </c>
      <c r="G192" s="2" t="e">
        <f t="shared" ref="G192:G194" ca="1" si="68">INDIRECT("'"&amp;A192&amp;"'!"&amp;F192)</f>
        <v>#REF!</v>
      </c>
    </row>
    <row r="193" spans="1:7" x14ac:dyDescent="0.25">
      <c r="A193" s="1" t="s">
        <v>561</v>
      </c>
      <c r="B193" s="1" t="s">
        <v>646</v>
      </c>
      <c r="C193" s="1" t="e">
        <f t="shared" ca="1" si="66"/>
        <v>#REF!</v>
      </c>
      <c r="D193" s="1" t="s">
        <v>647</v>
      </c>
      <c r="E193" s="1" t="e">
        <f t="shared" ca="1" si="67"/>
        <v>#REF!</v>
      </c>
      <c r="F193" s="1" t="s">
        <v>648</v>
      </c>
      <c r="G193" s="2" t="e">
        <f t="shared" ca="1" si="68"/>
        <v>#REF!</v>
      </c>
    </row>
    <row r="194" spans="1:7" x14ac:dyDescent="0.25">
      <c r="A194" s="1" t="s">
        <v>561</v>
      </c>
      <c r="B194" s="1" t="s">
        <v>649</v>
      </c>
      <c r="C194" s="1" t="e">
        <f t="shared" ca="1" si="66"/>
        <v>#REF!</v>
      </c>
      <c r="D194" s="1" t="s">
        <v>650</v>
      </c>
      <c r="E194" s="1" t="e">
        <f t="shared" ca="1" si="67"/>
        <v>#REF!</v>
      </c>
      <c r="F194" s="1" t="s">
        <v>651</v>
      </c>
      <c r="G194" s="2" t="e">
        <f t="shared" ca="1" si="68"/>
        <v>#REF!</v>
      </c>
    </row>
    <row r="195" spans="1:7" x14ac:dyDescent="0.25">
      <c r="A195" s="1"/>
      <c r="B195" s="1"/>
      <c r="C195" s="1" t="s">
        <v>652</v>
      </c>
      <c r="D195" s="1"/>
      <c r="E195" s="1"/>
      <c r="F195" s="1"/>
      <c r="G195" s="1"/>
    </row>
    <row r="196" spans="1:7" x14ac:dyDescent="0.25">
      <c r="A196" s="1" t="s">
        <v>561</v>
      </c>
      <c r="B196" s="1" t="s">
        <v>653</v>
      </c>
      <c r="C196" s="1" t="e">
        <f t="shared" ref="C196:C197" ca="1" si="69">INDIRECT("'"&amp;A196&amp;"'!"&amp;B196)</f>
        <v>#REF!</v>
      </c>
      <c r="D196" s="1" t="s">
        <v>654</v>
      </c>
      <c r="E196" s="1" t="e">
        <f t="shared" ref="E196:E197" ca="1" si="70">INDIRECT("'"&amp;A196&amp;"'!"&amp;D196)</f>
        <v>#REF!</v>
      </c>
      <c r="F196" s="1" t="s">
        <v>655</v>
      </c>
      <c r="G196" s="2" t="e">
        <f t="shared" ref="G196:G197" ca="1" si="71">INDIRECT("'"&amp;A196&amp;"'!"&amp;F196)</f>
        <v>#REF!</v>
      </c>
    </row>
    <row r="197" spans="1:7" x14ac:dyDescent="0.25">
      <c r="A197" s="1" t="s">
        <v>561</v>
      </c>
      <c r="B197" s="1" t="s">
        <v>656</v>
      </c>
      <c r="C197" s="1" t="e">
        <f t="shared" ca="1" si="69"/>
        <v>#REF!</v>
      </c>
      <c r="D197" s="1" t="s">
        <v>657</v>
      </c>
      <c r="E197" s="1" t="e">
        <f t="shared" ca="1" si="70"/>
        <v>#REF!</v>
      </c>
      <c r="F197" s="1" t="s">
        <v>658</v>
      </c>
      <c r="G197" s="2" t="e">
        <f t="shared" ca="1" si="71"/>
        <v>#REF!</v>
      </c>
    </row>
    <row r="198" spans="1:7" x14ac:dyDescent="0.25">
      <c r="A198" s="1"/>
      <c r="B198" s="1"/>
      <c r="C198" s="1" t="s">
        <v>659</v>
      </c>
      <c r="D198" s="1"/>
      <c r="E198" s="1"/>
      <c r="F198" s="1"/>
      <c r="G198" s="1"/>
    </row>
    <row r="199" spans="1:7" x14ac:dyDescent="0.25">
      <c r="A199" s="1" t="s">
        <v>561</v>
      </c>
      <c r="B199" s="1" t="s">
        <v>660</v>
      </c>
      <c r="C199" s="1" t="e">
        <f t="shared" ref="C199:C200" ca="1" si="72">INDIRECT("'"&amp;A199&amp;"'!"&amp;B199)</f>
        <v>#REF!</v>
      </c>
      <c r="D199" s="1" t="s">
        <v>661</v>
      </c>
      <c r="E199" s="1" t="e">
        <f t="shared" ref="E199:E200" ca="1" si="73">INDIRECT("'"&amp;A199&amp;"'!"&amp;D199)</f>
        <v>#REF!</v>
      </c>
      <c r="F199" s="1" t="s">
        <v>662</v>
      </c>
      <c r="G199" s="2" t="e">
        <f t="shared" ref="G199:G200" ca="1" si="74">INDIRECT("'"&amp;A199&amp;"'!"&amp;F199)</f>
        <v>#REF!</v>
      </c>
    </row>
    <row r="200" spans="1:7" x14ac:dyDescent="0.25">
      <c r="A200" s="1" t="s">
        <v>561</v>
      </c>
      <c r="B200" s="1" t="s">
        <v>663</v>
      </c>
      <c r="C200" s="3" t="e">
        <f t="shared" ca="1" si="72"/>
        <v>#REF!</v>
      </c>
      <c r="D200" s="1" t="s">
        <v>664</v>
      </c>
      <c r="E200" s="1" t="e">
        <f t="shared" ca="1" si="73"/>
        <v>#REF!</v>
      </c>
      <c r="F200" s="1" t="s">
        <v>665</v>
      </c>
      <c r="G200" s="2" t="e">
        <f t="shared" ca="1" si="74"/>
        <v>#REF!</v>
      </c>
    </row>
    <row r="201" spans="1:7" x14ac:dyDescent="0.25">
      <c r="A201" s="1"/>
      <c r="B201" s="1"/>
      <c r="C201" s="1" t="s">
        <v>666</v>
      </c>
      <c r="D201" s="1"/>
      <c r="E201" s="1"/>
      <c r="F201" s="1"/>
      <c r="G201" s="1"/>
    </row>
    <row r="202" spans="1:7" x14ac:dyDescent="0.25">
      <c r="A202" s="1" t="s">
        <v>561</v>
      </c>
      <c r="B202" s="1" t="s">
        <v>667</v>
      </c>
      <c r="C202" s="1" t="e">
        <f t="shared" ref="C202:C203" ca="1" si="75">INDIRECT("'"&amp;A202&amp;"'!"&amp;B202)</f>
        <v>#REF!</v>
      </c>
      <c r="D202" s="1" t="s">
        <v>668</v>
      </c>
      <c r="E202" s="1" t="e">
        <f t="shared" ref="E202:E203" ca="1" si="76">INDIRECT("'"&amp;A202&amp;"'!"&amp;D202)</f>
        <v>#REF!</v>
      </c>
      <c r="F202" s="1" t="s">
        <v>669</v>
      </c>
      <c r="G202" s="2" t="e">
        <f t="shared" ref="G202:G203" ca="1" si="77">INDIRECT("'"&amp;A202&amp;"'!"&amp;F202)</f>
        <v>#REF!</v>
      </c>
    </row>
    <row r="203" spans="1:7" x14ac:dyDescent="0.25">
      <c r="A203" s="1" t="s">
        <v>561</v>
      </c>
      <c r="B203" s="1" t="s">
        <v>670</v>
      </c>
      <c r="C203" s="1" t="e">
        <f t="shared" ca="1" si="75"/>
        <v>#REF!</v>
      </c>
      <c r="D203" s="1" t="s">
        <v>671</v>
      </c>
      <c r="E203" s="1" t="e">
        <f t="shared" ca="1" si="76"/>
        <v>#REF!</v>
      </c>
      <c r="F203" s="1" t="s">
        <v>672</v>
      </c>
      <c r="G203" s="2" t="e">
        <f t="shared" ca="1" si="77"/>
        <v>#REF!</v>
      </c>
    </row>
    <row r="204" spans="1:7" x14ac:dyDescent="0.25">
      <c r="A204" s="1"/>
      <c r="B204" s="1"/>
      <c r="C204" s="1" t="s">
        <v>673</v>
      </c>
      <c r="D204" s="1"/>
      <c r="E204" s="1"/>
      <c r="F204" s="1"/>
      <c r="G204" s="1"/>
    </row>
    <row r="205" spans="1:7" x14ac:dyDescent="0.25">
      <c r="A205" s="1" t="s">
        <v>561</v>
      </c>
      <c r="B205" s="1" t="s">
        <v>674</v>
      </c>
      <c r="C205" s="1" t="e">
        <f t="shared" ref="C205:C206" ca="1" si="78">INDIRECT("'"&amp;A205&amp;"'!"&amp;B205)</f>
        <v>#REF!</v>
      </c>
      <c r="D205" s="1" t="s">
        <v>675</v>
      </c>
      <c r="E205" s="1" t="e">
        <f t="shared" ref="E205:E206" ca="1" si="79">INDIRECT("'"&amp;A205&amp;"'!"&amp;D205)</f>
        <v>#REF!</v>
      </c>
      <c r="F205" s="1" t="s">
        <v>676</v>
      </c>
      <c r="G205" s="2" t="e">
        <f t="shared" ref="G205:G206" ca="1" si="80">INDIRECT("'"&amp;A205&amp;"'!"&amp;F205)</f>
        <v>#REF!</v>
      </c>
    </row>
    <row r="206" spans="1:7" x14ac:dyDescent="0.25">
      <c r="A206" s="1" t="s">
        <v>561</v>
      </c>
      <c r="B206" s="1" t="s">
        <v>677</v>
      </c>
      <c r="C206" s="1" t="e">
        <f t="shared" ca="1" si="78"/>
        <v>#REF!</v>
      </c>
      <c r="D206" s="1" t="s">
        <v>678</v>
      </c>
      <c r="E206" s="1" t="e">
        <f t="shared" ca="1" si="79"/>
        <v>#REF!</v>
      </c>
      <c r="F206" s="1" t="s">
        <v>679</v>
      </c>
      <c r="G206" s="2" t="e">
        <f t="shared" ca="1" si="80"/>
        <v>#REF!</v>
      </c>
    </row>
    <row r="207" spans="1:7" x14ac:dyDescent="0.25">
      <c r="A207" s="1"/>
      <c r="B207" s="1"/>
      <c r="C207" s="1" t="s">
        <v>680</v>
      </c>
      <c r="D207" s="1"/>
      <c r="E207" s="1"/>
      <c r="F207" s="1"/>
      <c r="G207" s="1"/>
    </row>
    <row r="208" spans="1:7" x14ac:dyDescent="0.25">
      <c r="A208" s="1" t="s">
        <v>561</v>
      </c>
      <c r="B208" s="1" t="s">
        <v>681</v>
      </c>
      <c r="C208" s="1" t="e">
        <f ca="1">INDIRECT("'"&amp;A208&amp;"'!"&amp;B208)</f>
        <v>#REF!</v>
      </c>
      <c r="D208" s="1" t="s">
        <v>682</v>
      </c>
      <c r="E208" s="1" t="e">
        <f ca="1">INDIRECT("'"&amp;A208&amp;"'!"&amp;D208)</f>
        <v>#REF!</v>
      </c>
      <c r="F208" s="1" t="s">
        <v>683</v>
      </c>
      <c r="G208" s="2" t="e">
        <f ca="1">INDIRECT("'"&amp;A208&amp;"'!"&amp;F208)</f>
        <v>#REF!</v>
      </c>
    </row>
    <row r="209" spans="1:7" x14ac:dyDescent="0.25">
      <c r="A209" s="1"/>
      <c r="B209" s="1"/>
      <c r="C209" s="1" t="s">
        <v>684</v>
      </c>
      <c r="D209" s="1"/>
      <c r="E209" s="1"/>
      <c r="F209" s="1"/>
      <c r="G209" s="1"/>
    </row>
    <row r="210" spans="1:7" x14ac:dyDescent="0.25">
      <c r="A210" s="1" t="s">
        <v>561</v>
      </c>
      <c r="B210" s="1" t="s">
        <v>685</v>
      </c>
      <c r="C210" s="1" t="e">
        <f ca="1">INDIRECT("'"&amp;A210&amp;"'!"&amp;B210)</f>
        <v>#REF!</v>
      </c>
      <c r="D210" s="1" t="s">
        <v>686</v>
      </c>
      <c r="E210" s="1" t="e">
        <f ca="1">INDIRECT("'"&amp;A210&amp;"'!"&amp;D210)</f>
        <v>#REF!</v>
      </c>
      <c r="F210" s="1" t="s">
        <v>687</v>
      </c>
      <c r="G210" s="2" t="e">
        <f ca="1">INDIRECT("'"&amp;A210&amp;"'!"&amp;F210)</f>
        <v>#REF!</v>
      </c>
    </row>
    <row r="211" spans="1:7" x14ac:dyDescent="0.25">
      <c r="A211" s="1"/>
      <c r="B211" s="1"/>
      <c r="C211" s="1" t="s">
        <v>688</v>
      </c>
      <c r="D211" s="1"/>
      <c r="E211" s="1"/>
      <c r="F211" s="1"/>
      <c r="G211" s="1"/>
    </row>
    <row r="212" spans="1:7" x14ac:dyDescent="0.25">
      <c r="A212" s="1"/>
      <c r="B212" s="1"/>
      <c r="C212" s="1" t="s">
        <v>689</v>
      </c>
      <c r="D212" s="1"/>
      <c r="E212" s="1"/>
      <c r="F212" s="1"/>
      <c r="G212" s="1"/>
    </row>
    <row r="213" spans="1:7" x14ac:dyDescent="0.25">
      <c r="A213" s="1"/>
      <c r="B213" s="1"/>
      <c r="C213" s="1" t="s">
        <v>500</v>
      </c>
      <c r="D213" s="1"/>
      <c r="E213" s="1"/>
      <c r="F213" s="1"/>
      <c r="G213" s="1"/>
    </row>
    <row r="214" spans="1:7" x14ac:dyDescent="0.25">
      <c r="A214" s="1" t="s">
        <v>690</v>
      </c>
      <c r="B214" s="1" t="s">
        <v>691</v>
      </c>
      <c r="C214" s="1" t="e">
        <f ca="1">INDIRECT("'"&amp;A214&amp;"'!"&amp;B214)</f>
        <v>#REF!</v>
      </c>
      <c r="D214" s="1" t="s">
        <v>692</v>
      </c>
      <c r="E214" s="1" t="e">
        <f ca="1">INDIRECT("'"&amp;A214&amp;"'!"&amp;D214)</f>
        <v>#REF!</v>
      </c>
      <c r="F214" s="1" t="s">
        <v>693</v>
      </c>
      <c r="G214" s="2" t="e">
        <f ca="1">INDIRECT("'"&amp;A214&amp;"'!"&amp;F214)</f>
        <v>#REF!</v>
      </c>
    </row>
    <row r="215" spans="1:7" x14ac:dyDescent="0.25">
      <c r="A215" s="1"/>
      <c r="B215" s="1"/>
      <c r="C215" s="1" t="s">
        <v>182</v>
      </c>
      <c r="D215" s="1"/>
      <c r="E215" s="1"/>
      <c r="F215" s="1"/>
      <c r="G215" s="1"/>
    </row>
    <row r="216" spans="1:7" x14ac:dyDescent="0.25">
      <c r="A216" s="1" t="s">
        <v>690</v>
      </c>
      <c r="B216" s="1" t="s">
        <v>694</v>
      </c>
      <c r="C216" s="1" t="e">
        <f ca="1">INDIRECT("'"&amp;A216&amp;"'!"&amp;B216)</f>
        <v>#REF!</v>
      </c>
      <c r="D216" s="1" t="s">
        <v>695</v>
      </c>
      <c r="E216" s="1" t="e">
        <f ca="1">INDIRECT("'"&amp;A216&amp;"'!"&amp;D216)</f>
        <v>#REF!</v>
      </c>
      <c r="F216" s="1" t="s">
        <v>696</v>
      </c>
      <c r="G216" s="2" t="e">
        <f ca="1">INDIRECT("'"&amp;A216&amp;"'!"&amp;F216)</f>
        <v>#REF!</v>
      </c>
    </row>
    <row r="217" spans="1:7" x14ac:dyDescent="0.25">
      <c r="A217" s="1"/>
      <c r="B217" s="1"/>
      <c r="C217" s="1" t="s">
        <v>437</v>
      </c>
      <c r="D217" s="1"/>
      <c r="E217" s="1"/>
      <c r="F217" s="1"/>
      <c r="G217" s="1"/>
    </row>
    <row r="218" spans="1:7" x14ac:dyDescent="0.25">
      <c r="A218" s="1" t="s">
        <v>690</v>
      </c>
      <c r="B218" s="1" t="s">
        <v>697</v>
      </c>
      <c r="C218" s="1" t="e">
        <f ca="1">INDIRECT("'"&amp;A218&amp;"'!"&amp;B218)</f>
        <v>#REF!</v>
      </c>
      <c r="D218" s="1" t="s">
        <v>698</v>
      </c>
      <c r="E218" s="1" t="e">
        <f ca="1">INDIRECT("'"&amp;A218&amp;"'!"&amp;D218)</f>
        <v>#REF!</v>
      </c>
      <c r="F218" s="1" t="s">
        <v>699</v>
      </c>
      <c r="G218" s="2" t="e">
        <f ca="1">INDIRECT("'"&amp;A218&amp;"'!"&amp;F218)</f>
        <v>#REF!</v>
      </c>
    </row>
    <row r="219" spans="1:7" x14ac:dyDescent="0.25">
      <c r="A219" s="1"/>
      <c r="B219" s="1"/>
      <c r="C219" s="1" t="s">
        <v>700</v>
      </c>
      <c r="D219" s="1"/>
      <c r="E219" s="1"/>
      <c r="F219" s="1"/>
      <c r="G219" s="1"/>
    </row>
    <row r="220" spans="1:7" x14ac:dyDescent="0.25">
      <c r="A220" s="1" t="s">
        <v>690</v>
      </c>
      <c r="B220" s="1" t="s">
        <v>701</v>
      </c>
      <c r="C220" s="1" t="e">
        <f ca="1">INDIRECT("'"&amp;A220&amp;"'!"&amp;B220)</f>
        <v>#REF!</v>
      </c>
      <c r="D220" s="1" t="s">
        <v>702</v>
      </c>
      <c r="E220" s="1" t="e">
        <f ca="1">INDIRECT("'"&amp;A220&amp;"'!"&amp;D220)</f>
        <v>#REF!</v>
      </c>
      <c r="F220" s="1" t="s">
        <v>703</v>
      </c>
      <c r="G220" s="2" t="e">
        <f ca="1">INDIRECT("'"&amp;A220&amp;"'!"&amp;F220)</f>
        <v>#REF!</v>
      </c>
    </row>
    <row r="221" spans="1:7" x14ac:dyDescent="0.25">
      <c r="A221" s="1"/>
      <c r="B221" s="1"/>
      <c r="C221" s="1" t="s">
        <v>704</v>
      </c>
      <c r="D221" s="1"/>
      <c r="E221" s="1"/>
      <c r="F221" s="1"/>
      <c r="G221" s="1"/>
    </row>
    <row r="222" spans="1:7" x14ac:dyDescent="0.25">
      <c r="A222" s="1"/>
      <c r="B222" s="1"/>
      <c r="C222" s="1" t="s">
        <v>704</v>
      </c>
      <c r="D222" s="1"/>
      <c r="E222" s="1"/>
      <c r="F222" s="1"/>
      <c r="G222" s="1"/>
    </row>
    <row r="223" spans="1:7" x14ac:dyDescent="0.25">
      <c r="A223" s="1" t="s">
        <v>690</v>
      </c>
      <c r="B223" s="1" t="s">
        <v>705</v>
      </c>
      <c r="C223" s="1" t="e">
        <f t="shared" ref="C223:C224" ca="1" si="81">INDIRECT("'"&amp;A223&amp;"'!"&amp;B223)</f>
        <v>#REF!</v>
      </c>
      <c r="D223" s="1" t="s">
        <v>706</v>
      </c>
      <c r="E223" s="1" t="e">
        <f t="shared" ref="E223:E224" ca="1" si="82">INDIRECT("'"&amp;A223&amp;"'!"&amp;D223)</f>
        <v>#REF!</v>
      </c>
      <c r="F223" s="1" t="s">
        <v>707</v>
      </c>
      <c r="G223" s="2" t="e">
        <f t="shared" ref="G223:G224" ca="1" si="83">INDIRECT("'"&amp;A223&amp;"'!"&amp;F223)</f>
        <v>#REF!</v>
      </c>
    </row>
    <row r="224" spans="1:7" x14ac:dyDescent="0.25">
      <c r="A224" s="1" t="s">
        <v>690</v>
      </c>
      <c r="B224" s="1" t="s">
        <v>708</v>
      </c>
      <c r="C224" s="1" t="e">
        <f t="shared" ca="1" si="81"/>
        <v>#REF!</v>
      </c>
      <c r="D224" s="1" t="s">
        <v>709</v>
      </c>
      <c r="E224" s="1" t="e">
        <f t="shared" ca="1" si="82"/>
        <v>#REF!</v>
      </c>
      <c r="F224" s="1" t="s">
        <v>710</v>
      </c>
      <c r="G224" s="2" t="e">
        <f t="shared" ca="1" si="83"/>
        <v>#REF!</v>
      </c>
    </row>
    <row r="225" spans="1:7" x14ac:dyDescent="0.25">
      <c r="A225" s="1"/>
      <c r="B225" s="1"/>
      <c r="C225" s="1" t="s">
        <v>711</v>
      </c>
      <c r="D225" s="1"/>
      <c r="E225" s="1"/>
      <c r="F225" s="1"/>
      <c r="G225" s="1"/>
    </row>
    <row r="226" spans="1:7" x14ac:dyDescent="0.25">
      <c r="A226" s="1"/>
      <c r="B226" s="1"/>
      <c r="C226" s="1" t="s">
        <v>712</v>
      </c>
      <c r="D226" s="1"/>
      <c r="E226" s="1"/>
      <c r="F226" s="1"/>
      <c r="G226" s="1"/>
    </row>
    <row r="227" spans="1:7" x14ac:dyDescent="0.25">
      <c r="A227" s="1" t="s">
        <v>690</v>
      </c>
      <c r="B227" s="1" t="s">
        <v>713</v>
      </c>
      <c r="C227" s="1" t="e">
        <f t="shared" ref="C227:C228" ca="1" si="84">INDIRECT("'"&amp;A227&amp;"'!"&amp;B227)</f>
        <v>#REF!</v>
      </c>
      <c r="D227" s="1" t="s">
        <v>714</v>
      </c>
      <c r="E227" s="1" t="e">
        <f t="shared" ref="E227:E228" ca="1" si="85">INDIRECT("'"&amp;A227&amp;"'!"&amp;D227)</f>
        <v>#REF!</v>
      </c>
      <c r="F227" s="1" t="s">
        <v>715</v>
      </c>
      <c r="G227" s="2" t="e">
        <f t="shared" ref="G227:G228" ca="1" si="86">INDIRECT("'"&amp;A227&amp;"'!"&amp;F227)</f>
        <v>#REF!</v>
      </c>
    </row>
    <row r="228" spans="1:7" x14ac:dyDescent="0.25">
      <c r="A228" s="1" t="s">
        <v>690</v>
      </c>
      <c r="B228" s="1" t="s">
        <v>716</v>
      </c>
      <c r="C228" s="1" t="e">
        <f t="shared" ca="1" si="84"/>
        <v>#REF!</v>
      </c>
      <c r="D228" s="1" t="s">
        <v>717</v>
      </c>
      <c r="E228" s="1" t="e">
        <f t="shared" ca="1" si="85"/>
        <v>#REF!</v>
      </c>
      <c r="F228" s="1" t="s">
        <v>718</v>
      </c>
      <c r="G228" s="2" t="e">
        <f t="shared" ca="1" si="86"/>
        <v>#REF!</v>
      </c>
    </row>
    <row r="229" spans="1:7" x14ac:dyDescent="0.25">
      <c r="A229" s="1"/>
      <c r="B229" s="1"/>
      <c r="C229" s="1" t="s">
        <v>719</v>
      </c>
      <c r="D229" s="1"/>
      <c r="E229" s="1"/>
      <c r="F229" s="1"/>
      <c r="G229" s="1"/>
    </row>
    <row r="230" spans="1:7" x14ac:dyDescent="0.25">
      <c r="A230" s="1"/>
      <c r="B230" s="1"/>
      <c r="C230" s="1" t="s">
        <v>720</v>
      </c>
      <c r="D230" s="1"/>
      <c r="E230" s="1"/>
      <c r="F230" s="1"/>
      <c r="G230" s="1"/>
    </row>
    <row r="231" spans="1:7" x14ac:dyDescent="0.25">
      <c r="A231" s="1" t="s">
        <v>690</v>
      </c>
      <c r="B231" s="1" t="s">
        <v>721</v>
      </c>
      <c r="C231" s="1" t="e">
        <f t="shared" ref="C231:C232" ca="1" si="87">INDIRECT("'"&amp;A231&amp;"'!"&amp;B231)</f>
        <v>#REF!</v>
      </c>
      <c r="D231" s="1" t="s">
        <v>722</v>
      </c>
      <c r="E231" s="1" t="e">
        <f t="shared" ref="E231:E232" ca="1" si="88">INDIRECT("'"&amp;A231&amp;"'!"&amp;D231)</f>
        <v>#REF!</v>
      </c>
      <c r="F231" s="1" t="s">
        <v>723</v>
      </c>
      <c r="G231" s="2" t="e">
        <f t="shared" ref="G231:G232" ca="1" si="89">INDIRECT("'"&amp;A231&amp;"'!"&amp;F231)</f>
        <v>#REF!</v>
      </c>
    </row>
    <row r="232" spans="1:7" x14ac:dyDescent="0.25">
      <c r="A232" s="1" t="s">
        <v>690</v>
      </c>
      <c r="B232" s="1" t="s">
        <v>724</v>
      </c>
      <c r="C232" s="3" t="e">
        <f t="shared" ca="1" si="87"/>
        <v>#REF!</v>
      </c>
      <c r="D232" s="1" t="s">
        <v>725</v>
      </c>
      <c r="E232" s="1" t="e">
        <f t="shared" ca="1" si="88"/>
        <v>#REF!</v>
      </c>
      <c r="F232" s="1" t="s">
        <v>726</v>
      </c>
      <c r="G232" s="2" t="e">
        <f t="shared" ca="1" si="89"/>
        <v>#REF!</v>
      </c>
    </row>
    <row r="233" spans="1:7" x14ac:dyDescent="0.25">
      <c r="A233" s="1"/>
      <c r="B233" s="1"/>
      <c r="C233" s="1" t="s">
        <v>727</v>
      </c>
      <c r="D233" s="1"/>
      <c r="E233" s="1"/>
      <c r="F233" s="1"/>
      <c r="G233" s="1"/>
    </row>
    <row r="234" spans="1:7" x14ac:dyDescent="0.25">
      <c r="A234" s="1"/>
      <c r="B234" s="1"/>
      <c r="C234" s="1" t="s">
        <v>727</v>
      </c>
      <c r="D234" s="1"/>
      <c r="E234" s="1"/>
      <c r="F234" s="1"/>
      <c r="G234" s="1"/>
    </row>
    <row r="235" spans="1:7" x14ac:dyDescent="0.25">
      <c r="A235" s="1" t="s">
        <v>690</v>
      </c>
      <c r="B235" s="1" t="s">
        <v>728</v>
      </c>
      <c r="C235" s="1" t="e">
        <f ca="1">INDIRECT("'"&amp;A235&amp;"'!"&amp;B235)</f>
        <v>#REF!</v>
      </c>
      <c r="D235" s="1" t="s">
        <v>729</v>
      </c>
      <c r="E235" s="1" t="e">
        <f ca="1">INDIRECT("'"&amp;A235&amp;"'!"&amp;D235)</f>
        <v>#REF!</v>
      </c>
      <c r="F235" s="1" t="s">
        <v>730</v>
      </c>
      <c r="G235" s="2" t="e">
        <f ca="1">INDIRECT("'"&amp;A235&amp;"'!"&amp;F235)</f>
        <v>#REF!</v>
      </c>
    </row>
    <row r="236" spans="1:7" x14ac:dyDescent="0.25">
      <c r="A236" s="1"/>
      <c r="B236" s="1"/>
      <c r="C236" s="1" t="s">
        <v>731</v>
      </c>
      <c r="D236" s="1"/>
      <c r="E236" s="1"/>
      <c r="F236" s="1"/>
      <c r="G236" s="1"/>
    </row>
    <row r="237" spans="1:7" x14ac:dyDescent="0.25">
      <c r="A237" s="1"/>
      <c r="B237" s="1"/>
      <c r="C237" s="1" t="s">
        <v>732</v>
      </c>
      <c r="D237" s="1"/>
      <c r="E237" s="1"/>
      <c r="F237" s="1"/>
      <c r="G237" s="1"/>
    </row>
    <row r="238" spans="1:7" x14ac:dyDescent="0.25">
      <c r="A238" s="1"/>
      <c r="B238" s="1"/>
      <c r="C238" s="1" t="s">
        <v>500</v>
      </c>
      <c r="D238" s="1"/>
      <c r="E238" s="1"/>
      <c r="F238" s="1"/>
      <c r="G238" s="1"/>
    </row>
    <row r="239" spans="1:7" x14ac:dyDescent="0.25">
      <c r="A239" s="1" t="s">
        <v>733</v>
      </c>
      <c r="B239" s="1" t="s">
        <v>734</v>
      </c>
      <c r="C239" s="1" t="e">
        <f ca="1">INDIRECT("'"&amp;A239&amp;"'!"&amp;B239)</f>
        <v>#REF!</v>
      </c>
      <c r="D239" s="1" t="s">
        <v>735</v>
      </c>
      <c r="E239" s="1" t="e">
        <f ca="1">INDIRECT("'"&amp;A239&amp;"'!"&amp;D239)</f>
        <v>#REF!</v>
      </c>
      <c r="F239" s="1" t="s">
        <v>736</v>
      </c>
      <c r="G239" s="2" t="e">
        <f ca="1">INDIRECT("'"&amp;A239&amp;"'!"&amp;F239)</f>
        <v>#REF!</v>
      </c>
    </row>
    <row r="240" spans="1:7" x14ac:dyDescent="0.25">
      <c r="A240" s="1"/>
      <c r="B240" s="1"/>
      <c r="C240" s="1" t="s">
        <v>182</v>
      </c>
      <c r="D240" s="1"/>
      <c r="E240" s="1"/>
      <c r="F240" s="1"/>
      <c r="G240" s="1"/>
    </row>
    <row r="241" spans="1:7" x14ac:dyDescent="0.25">
      <c r="A241" s="1" t="s">
        <v>733</v>
      </c>
      <c r="B241" s="1" t="s">
        <v>737</v>
      </c>
      <c r="C241" s="1" t="e">
        <f ca="1">INDIRECT("'"&amp;A241&amp;"'!"&amp;B241)</f>
        <v>#REF!</v>
      </c>
      <c r="D241" s="1" t="s">
        <v>738</v>
      </c>
      <c r="E241" s="1" t="e">
        <f ca="1">INDIRECT("'"&amp;A241&amp;"'!"&amp;D241)</f>
        <v>#REF!</v>
      </c>
      <c r="F241" s="1" t="s">
        <v>739</v>
      </c>
      <c r="G241" s="2" t="e">
        <f ca="1">INDIRECT("'"&amp;A241&amp;"'!"&amp;F241)</f>
        <v>#REF!</v>
      </c>
    </row>
    <row r="242" spans="1:7" x14ac:dyDescent="0.25">
      <c r="A242" s="1"/>
      <c r="B242" s="1"/>
      <c r="C242" s="1" t="s">
        <v>437</v>
      </c>
      <c r="D242" s="1"/>
      <c r="E242" s="1"/>
      <c r="F242" s="1"/>
      <c r="G242" s="1"/>
    </row>
    <row r="243" spans="1:7" x14ac:dyDescent="0.25">
      <c r="A243" s="1" t="s">
        <v>733</v>
      </c>
      <c r="B243" s="1" t="s">
        <v>740</v>
      </c>
      <c r="C243" s="1" t="e">
        <f ca="1">INDIRECT("'"&amp;A243&amp;"'!"&amp;B243)</f>
        <v>#REF!</v>
      </c>
      <c r="D243" s="1" t="s">
        <v>741</v>
      </c>
      <c r="E243" s="1" t="e">
        <f ca="1">INDIRECT("'"&amp;A243&amp;"'!"&amp;D243)</f>
        <v>#REF!</v>
      </c>
      <c r="F243" s="1" t="s">
        <v>742</v>
      </c>
      <c r="G243" s="2" t="e">
        <f ca="1">INDIRECT("'"&amp;A243&amp;"'!"&amp;F243)</f>
        <v>#REF!</v>
      </c>
    </row>
    <row r="244" spans="1:7" x14ac:dyDescent="0.25">
      <c r="A244" s="1"/>
      <c r="B244" s="1"/>
      <c r="C244" s="1" t="s">
        <v>743</v>
      </c>
      <c r="D244" s="1"/>
      <c r="E244" s="1"/>
      <c r="F244" s="1"/>
      <c r="G244" s="1"/>
    </row>
    <row r="245" spans="1:7" x14ac:dyDescent="0.25">
      <c r="A245" s="1"/>
      <c r="B245" s="1"/>
      <c r="C245" s="1" t="s">
        <v>744</v>
      </c>
      <c r="D245" s="1"/>
      <c r="E245" s="1"/>
      <c r="F245" s="1"/>
      <c r="G245" s="1"/>
    </row>
    <row r="246" spans="1:7" x14ac:dyDescent="0.25">
      <c r="A246" s="1" t="s">
        <v>733</v>
      </c>
      <c r="B246" s="1" t="s">
        <v>745</v>
      </c>
      <c r="C246" s="1" t="e">
        <f ca="1">INDIRECT("'"&amp;A246&amp;"'!"&amp;B246)</f>
        <v>#REF!</v>
      </c>
      <c r="D246" s="1" t="s">
        <v>746</v>
      </c>
      <c r="E246" s="1" t="e">
        <f ca="1">INDIRECT("'"&amp;A246&amp;"'!"&amp;D246)</f>
        <v>#REF!</v>
      </c>
      <c r="F246" s="1" t="s">
        <v>747</v>
      </c>
      <c r="G246" s="2" t="e">
        <f ca="1">INDIRECT("'"&amp;A246&amp;"'!"&amp;F246)</f>
        <v>#REF!</v>
      </c>
    </row>
    <row r="247" spans="1:7" x14ac:dyDescent="0.25">
      <c r="A247" s="1"/>
      <c r="B247" s="1"/>
      <c r="C247" s="1" t="s">
        <v>748</v>
      </c>
      <c r="D247" s="1"/>
      <c r="E247" s="1"/>
      <c r="F247" s="1"/>
      <c r="G247" s="1"/>
    </row>
    <row r="248" spans="1:7" x14ac:dyDescent="0.25">
      <c r="A248" s="1" t="s">
        <v>733</v>
      </c>
      <c r="B248" s="1" t="s">
        <v>749</v>
      </c>
      <c r="C248" s="1" t="e">
        <f ca="1">INDIRECT("'"&amp;A248&amp;"'!"&amp;B248)</f>
        <v>#REF!</v>
      </c>
      <c r="D248" s="1" t="s">
        <v>750</v>
      </c>
      <c r="E248" s="1" t="e">
        <f ca="1">INDIRECT("'"&amp;A248&amp;"'!"&amp;D248)</f>
        <v>#REF!</v>
      </c>
      <c r="F248" s="1" t="s">
        <v>751</v>
      </c>
      <c r="G248" s="2" t="e">
        <f ca="1">INDIRECT("'"&amp;A248&amp;"'!"&amp;F248)</f>
        <v>#REF!</v>
      </c>
    </row>
    <row r="249" spans="1:7" x14ac:dyDescent="0.25">
      <c r="A249" s="1"/>
      <c r="B249" s="1"/>
      <c r="C249" s="1" t="s">
        <v>752</v>
      </c>
      <c r="D249" s="1"/>
      <c r="E249" s="1"/>
      <c r="F249" s="1"/>
      <c r="G249" s="1"/>
    </row>
    <row r="250" spans="1:7" x14ac:dyDescent="0.25">
      <c r="A250" s="1" t="s">
        <v>733</v>
      </c>
      <c r="B250" s="1" t="s">
        <v>753</v>
      </c>
      <c r="C250" s="1" t="e">
        <f ca="1">INDIRECT("'"&amp;A250&amp;"'!"&amp;B250)</f>
        <v>#REF!</v>
      </c>
      <c r="D250" s="1" t="s">
        <v>754</v>
      </c>
      <c r="E250" s="1" t="e">
        <f ca="1">INDIRECT("'"&amp;A250&amp;"'!"&amp;D250)</f>
        <v>#REF!</v>
      </c>
      <c r="F250" s="1" t="s">
        <v>755</v>
      </c>
      <c r="G250" s="2" t="e">
        <f ca="1">INDIRECT("'"&amp;A250&amp;"'!"&amp;F250)</f>
        <v>#REF!</v>
      </c>
    </row>
    <row r="251" spans="1:7" x14ac:dyDescent="0.25">
      <c r="A251" s="1"/>
      <c r="B251" s="1"/>
      <c r="C251" s="1" t="s">
        <v>756</v>
      </c>
      <c r="D251" s="1"/>
      <c r="E251" s="1"/>
      <c r="F251" s="1"/>
      <c r="G251" s="1"/>
    </row>
    <row r="252" spans="1:7" x14ac:dyDescent="0.25">
      <c r="A252" s="1" t="s">
        <v>733</v>
      </c>
      <c r="B252" s="1" t="s">
        <v>757</v>
      </c>
      <c r="C252" s="1" t="e">
        <f t="shared" ref="C252:C253" ca="1" si="90">INDIRECT("'"&amp;A252&amp;"'!"&amp;B252)</f>
        <v>#REF!</v>
      </c>
      <c r="D252" s="1" t="s">
        <v>758</v>
      </c>
      <c r="E252" s="1" t="e">
        <f t="shared" ref="E252:E253" ca="1" si="91">INDIRECT("'"&amp;A252&amp;"'!"&amp;D252)</f>
        <v>#REF!</v>
      </c>
      <c r="F252" s="1" t="s">
        <v>759</v>
      </c>
      <c r="G252" s="2" t="e">
        <f t="shared" ref="G252:G253" ca="1" si="92">INDIRECT("'"&amp;A252&amp;"'!"&amp;F252)</f>
        <v>#REF!</v>
      </c>
    </row>
    <row r="253" spans="1:7" x14ac:dyDescent="0.25">
      <c r="A253" s="1" t="s">
        <v>733</v>
      </c>
      <c r="B253" s="1" t="s">
        <v>760</v>
      </c>
      <c r="C253" s="1" t="e">
        <f t="shared" ca="1" si="90"/>
        <v>#REF!</v>
      </c>
      <c r="D253" s="1" t="s">
        <v>761</v>
      </c>
      <c r="E253" s="1" t="e">
        <f t="shared" ca="1" si="91"/>
        <v>#REF!</v>
      </c>
      <c r="F253" s="1" t="s">
        <v>762</v>
      </c>
      <c r="G253" s="2" t="e">
        <f t="shared" ca="1" si="92"/>
        <v>#REF!</v>
      </c>
    </row>
    <row r="254" spans="1:7" x14ac:dyDescent="0.25">
      <c r="A254" s="1"/>
      <c r="B254" s="1"/>
      <c r="C254" s="1" t="s">
        <v>763</v>
      </c>
      <c r="D254" s="1"/>
      <c r="E254" s="1"/>
      <c r="F254" s="1"/>
      <c r="G254" s="1"/>
    </row>
    <row r="255" spans="1:7" x14ac:dyDescent="0.25">
      <c r="A255" s="1"/>
      <c r="B255" s="1"/>
      <c r="C255" s="1" t="s">
        <v>764</v>
      </c>
      <c r="D255" s="1"/>
      <c r="E255" s="1"/>
      <c r="F255" s="1"/>
      <c r="G255" s="1"/>
    </row>
    <row r="256" spans="1:7" x14ac:dyDescent="0.25">
      <c r="A256" s="1" t="s">
        <v>733</v>
      </c>
      <c r="B256" s="1" t="s">
        <v>765</v>
      </c>
      <c r="C256" s="1" t="e">
        <f ca="1">INDIRECT("'"&amp;A256&amp;"'!"&amp;B256)</f>
        <v>#REF!</v>
      </c>
      <c r="D256" s="1" t="s">
        <v>766</v>
      </c>
      <c r="E256" s="1" t="e">
        <f ca="1">INDIRECT("'"&amp;A256&amp;"'!"&amp;D256)</f>
        <v>#REF!</v>
      </c>
      <c r="F256" s="1" t="s">
        <v>767</v>
      </c>
      <c r="G256" s="2" t="e">
        <f ca="1">INDIRECT("'"&amp;A256&amp;"'!"&amp;F256)</f>
        <v>#REF!</v>
      </c>
    </row>
    <row r="257" spans="1:7" x14ac:dyDescent="0.25">
      <c r="A257" s="1"/>
      <c r="B257" s="1"/>
      <c r="C257" s="1" t="s">
        <v>768</v>
      </c>
      <c r="D257" s="1"/>
      <c r="E257" s="1"/>
      <c r="F257" s="1"/>
      <c r="G257" s="1"/>
    </row>
    <row r="258" spans="1:7" x14ac:dyDescent="0.25">
      <c r="A258" s="1" t="s">
        <v>733</v>
      </c>
      <c r="B258" s="1" t="s">
        <v>769</v>
      </c>
      <c r="C258" s="3" t="e">
        <f ca="1">INDIRECT("'"&amp;A258&amp;"'!"&amp;B258)</f>
        <v>#REF!</v>
      </c>
      <c r="D258" s="1" t="s">
        <v>770</v>
      </c>
      <c r="E258" s="1" t="e">
        <f ca="1">INDIRECT("'"&amp;A258&amp;"'!"&amp;D258)</f>
        <v>#REF!</v>
      </c>
      <c r="F258" s="1" t="s">
        <v>771</v>
      </c>
      <c r="G258" s="2" t="e">
        <f ca="1">INDIRECT("'"&amp;A258&amp;"'!"&amp;F258)</f>
        <v>#REF!</v>
      </c>
    </row>
    <row r="259" spans="1:7" x14ac:dyDescent="0.25">
      <c r="A259" s="1"/>
      <c r="B259" s="1"/>
      <c r="C259" s="1" t="s">
        <v>772</v>
      </c>
      <c r="D259" s="1"/>
      <c r="E259" s="1"/>
      <c r="F259" s="1"/>
      <c r="G259" s="1"/>
    </row>
    <row r="260" spans="1:7" x14ac:dyDescent="0.25">
      <c r="A260" s="1"/>
      <c r="B260" s="1"/>
      <c r="C260" s="1" t="s">
        <v>773</v>
      </c>
      <c r="D260" s="1"/>
      <c r="E260" s="1"/>
      <c r="F260" s="1"/>
      <c r="G260" s="1"/>
    </row>
    <row r="261" spans="1:7" x14ac:dyDescent="0.25">
      <c r="A261" s="1"/>
      <c r="B261" s="1"/>
      <c r="C261" s="1" t="s">
        <v>176</v>
      </c>
      <c r="D261" s="1"/>
      <c r="E261" s="1"/>
      <c r="F261" s="1"/>
      <c r="G261" s="1"/>
    </row>
    <row r="262" spans="1:7" x14ac:dyDescent="0.25">
      <c r="A262" s="1" t="s">
        <v>774</v>
      </c>
      <c r="B262" s="1" t="s">
        <v>775</v>
      </c>
      <c r="C262" s="1" t="e">
        <f ca="1">INDIRECT("'"&amp;A262&amp;"'!"&amp;B262)</f>
        <v>#REF!</v>
      </c>
      <c r="D262" s="1" t="s">
        <v>776</v>
      </c>
      <c r="E262" s="1" t="e">
        <f ca="1">INDIRECT("'"&amp;A262&amp;"'!"&amp;D262)</f>
        <v>#REF!</v>
      </c>
      <c r="F262" s="1" t="s">
        <v>777</v>
      </c>
      <c r="G262" s="2" t="e">
        <f ca="1">INDIRECT("'"&amp;A262&amp;"'!"&amp;F262)</f>
        <v>#REF!</v>
      </c>
    </row>
    <row r="263" spans="1:7" x14ac:dyDescent="0.25">
      <c r="A263" s="1"/>
      <c r="B263" s="1"/>
      <c r="C263" s="1" t="s">
        <v>182</v>
      </c>
      <c r="D263" s="1"/>
      <c r="E263" s="1"/>
      <c r="F263" s="1"/>
      <c r="G263" s="1"/>
    </row>
    <row r="264" spans="1:7" x14ac:dyDescent="0.25">
      <c r="A264" s="1" t="s">
        <v>774</v>
      </c>
      <c r="B264" s="1" t="s">
        <v>778</v>
      </c>
      <c r="C264" s="1" t="e">
        <f ca="1">INDIRECT("'"&amp;A264&amp;"'!"&amp;B264)</f>
        <v>#REF!</v>
      </c>
      <c r="D264" s="1" t="s">
        <v>779</v>
      </c>
      <c r="E264" s="1" t="e">
        <f ca="1">INDIRECT("'"&amp;A264&amp;"'!"&amp;D264)</f>
        <v>#REF!</v>
      </c>
      <c r="F264" s="1" t="s">
        <v>780</v>
      </c>
      <c r="G264" s="2" t="e">
        <f ca="1">INDIRECT("'"&amp;A264&amp;"'!"&amp;F264)</f>
        <v>#REF!</v>
      </c>
    </row>
    <row r="265" spans="1:7" x14ac:dyDescent="0.25">
      <c r="A265" s="1"/>
      <c r="B265" s="1"/>
      <c r="C265" s="1" t="s">
        <v>437</v>
      </c>
      <c r="D265" s="1"/>
      <c r="E265" s="1"/>
      <c r="F265" s="1"/>
      <c r="G265" s="1"/>
    </row>
    <row r="266" spans="1:7" x14ac:dyDescent="0.25">
      <c r="A266" s="1" t="s">
        <v>774</v>
      </c>
      <c r="B266" s="1" t="s">
        <v>781</v>
      </c>
      <c r="C266" s="1" t="e">
        <f ca="1">INDIRECT("'"&amp;A266&amp;"'!"&amp;B266)</f>
        <v>#REF!</v>
      </c>
      <c r="D266" s="1" t="s">
        <v>782</v>
      </c>
      <c r="E266" s="1" t="e">
        <f ca="1">INDIRECT("'"&amp;A266&amp;"'!"&amp;D266)</f>
        <v>#REF!</v>
      </c>
      <c r="F266" s="1" t="s">
        <v>783</v>
      </c>
      <c r="G266" s="2" t="e">
        <f ca="1">INDIRECT("'"&amp;A266&amp;"'!"&amp;F266)</f>
        <v>#REF!</v>
      </c>
    </row>
    <row r="267" spans="1:7" x14ac:dyDescent="0.25">
      <c r="A267" s="1"/>
      <c r="B267" s="1"/>
      <c r="C267" s="1" t="s">
        <v>784</v>
      </c>
      <c r="D267" s="1"/>
      <c r="E267" s="1"/>
      <c r="F267" s="1"/>
      <c r="G267" s="1"/>
    </row>
    <row r="268" spans="1:7" x14ac:dyDescent="0.25">
      <c r="A268" s="1"/>
      <c r="B268" s="1"/>
      <c r="C268" s="1" t="s">
        <v>785</v>
      </c>
      <c r="D268" s="1"/>
      <c r="E268" s="1"/>
      <c r="F268" s="1"/>
      <c r="G268" s="1"/>
    </row>
    <row r="269" spans="1:7" x14ac:dyDescent="0.25">
      <c r="A269" s="1" t="s">
        <v>774</v>
      </c>
      <c r="B269" s="1" t="s">
        <v>786</v>
      </c>
      <c r="C269" s="1" t="e">
        <f t="shared" ref="C269:C270" ca="1" si="93">INDIRECT("'"&amp;A269&amp;"'!"&amp;B269)</f>
        <v>#REF!</v>
      </c>
      <c r="D269" s="1" t="s">
        <v>787</v>
      </c>
      <c r="E269" s="1" t="e">
        <f t="shared" ref="E269:E270" ca="1" si="94">INDIRECT("'"&amp;A269&amp;"'!"&amp;D269)</f>
        <v>#REF!</v>
      </c>
      <c r="F269" s="1" t="s">
        <v>788</v>
      </c>
      <c r="G269" s="2" t="e">
        <f t="shared" ref="G269:G270" ca="1" si="95">INDIRECT("'"&amp;A269&amp;"'!"&amp;F269)</f>
        <v>#REF!</v>
      </c>
    </row>
    <row r="270" spans="1:7" x14ac:dyDescent="0.25">
      <c r="A270" s="1" t="s">
        <v>774</v>
      </c>
      <c r="B270" s="1" t="s">
        <v>789</v>
      </c>
      <c r="C270" s="1" t="e">
        <f t="shared" ca="1" si="93"/>
        <v>#REF!</v>
      </c>
      <c r="D270" s="1" t="s">
        <v>790</v>
      </c>
      <c r="E270" s="1" t="e">
        <f t="shared" ca="1" si="94"/>
        <v>#REF!</v>
      </c>
      <c r="F270" s="1" t="s">
        <v>791</v>
      </c>
      <c r="G270" s="2" t="e">
        <f t="shared" ca="1" si="95"/>
        <v>#REF!</v>
      </c>
    </row>
    <row r="271" spans="1:7" x14ac:dyDescent="0.25">
      <c r="A271" s="1"/>
      <c r="B271" s="1"/>
      <c r="C271" s="1" t="s">
        <v>792</v>
      </c>
      <c r="D271" s="1"/>
      <c r="E271" s="1"/>
      <c r="F271" s="1"/>
      <c r="G271" s="1"/>
    </row>
    <row r="272" spans="1:7" x14ac:dyDescent="0.25">
      <c r="A272" s="1" t="s">
        <v>774</v>
      </c>
      <c r="B272" s="1" t="s">
        <v>793</v>
      </c>
      <c r="C272" s="1" t="e">
        <f t="shared" ref="C272:C275" ca="1" si="96">INDIRECT("'"&amp;A272&amp;"'!"&amp;B272)</f>
        <v>#REF!</v>
      </c>
      <c r="D272" s="1" t="s">
        <v>794</v>
      </c>
      <c r="E272" s="1" t="e">
        <f t="shared" ref="E272:E275" ca="1" si="97">INDIRECT("'"&amp;A272&amp;"'!"&amp;D272)</f>
        <v>#REF!</v>
      </c>
      <c r="F272" s="1" t="s">
        <v>795</v>
      </c>
      <c r="G272" s="2" t="e">
        <f t="shared" ref="G272:G275" ca="1" si="98">INDIRECT("'"&amp;A272&amp;"'!"&amp;F272)</f>
        <v>#REF!</v>
      </c>
    </row>
    <row r="273" spans="1:7" x14ac:dyDescent="0.25">
      <c r="A273" s="1" t="s">
        <v>774</v>
      </c>
      <c r="B273" s="1" t="s">
        <v>796</v>
      </c>
      <c r="C273" s="1" t="e">
        <f t="shared" ca="1" si="96"/>
        <v>#REF!</v>
      </c>
      <c r="D273" s="1" t="s">
        <v>797</v>
      </c>
      <c r="E273" s="1" t="e">
        <f t="shared" ca="1" si="97"/>
        <v>#REF!</v>
      </c>
      <c r="F273" s="1" t="s">
        <v>798</v>
      </c>
      <c r="G273" s="2" t="e">
        <f t="shared" ca="1" si="98"/>
        <v>#REF!</v>
      </c>
    </row>
    <row r="274" spans="1:7" x14ac:dyDescent="0.25">
      <c r="A274" s="1" t="s">
        <v>774</v>
      </c>
      <c r="B274" s="1" t="s">
        <v>799</v>
      </c>
      <c r="C274" s="1" t="e">
        <f t="shared" ca="1" si="96"/>
        <v>#REF!</v>
      </c>
      <c r="D274" s="1" t="s">
        <v>800</v>
      </c>
      <c r="E274" s="1" t="e">
        <f t="shared" ca="1" si="97"/>
        <v>#REF!</v>
      </c>
      <c r="F274" s="1" t="s">
        <v>801</v>
      </c>
      <c r="G274" s="2" t="e">
        <f t="shared" ca="1" si="98"/>
        <v>#REF!</v>
      </c>
    </row>
    <row r="275" spans="1:7" x14ac:dyDescent="0.25">
      <c r="A275" s="1" t="s">
        <v>774</v>
      </c>
      <c r="B275" s="1" t="s">
        <v>802</v>
      </c>
      <c r="C275" s="1" t="e">
        <f t="shared" ca="1" si="96"/>
        <v>#REF!</v>
      </c>
      <c r="D275" s="1" t="s">
        <v>803</v>
      </c>
      <c r="E275" s="1" t="e">
        <f t="shared" ca="1" si="97"/>
        <v>#REF!</v>
      </c>
      <c r="F275" s="1" t="s">
        <v>804</v>
      </c>
      <c r="G275" s="2" t="e">
        <f t="shared" ca="1" si="98"/>
        <v>#REF!</v>
      </c>
    </row>
    <row r="276" spans="1:7" x14ac:dyDescent="0.25">
      <c r="A276" s="1"/>
      <c r="B276" s="1"/>
      <c r="C276" s="1" t="s">
        <v>805</v>
      </c>
      <c r="D276" s="1"/>
      <c r="E276" s="1"/>
      <c r="F276" s="1"/>
      <c r="G276" s="1"/>
    </row>
    <row r="277" spans="1:7" x14ac:dyDescent="0.25">
      <c r="A277" s="1"/>
      <c r="B277" s="1"/>
      <c r="C277" s="1" t="s">
        <v>806</v>
      </c>
      <c r="D277" s="1"/>
      <c r="E277" s="1"/>
      <c r="F277" s="1"/>
      <c r="G277" s="1"/>
    </row>
    <row r="278" spans="1:7" x14ac:dyDescent="0.25">
      <c r="A278" s="1" t="s">
        <v>774</v>
      </c>
      <c r="B278" s="1" t="s">
        <v>807</v>
      </c>
      <c r="C278" s="3" t="e">
        <f t="shared" ref="C278:C281" ca="1" si="99">INDIRECT("'"&amp;A278&amp;"'!"&amp;B278)</f>
        <v>#REF!</v>
      </c>
      <c r="D278" s="1" t="s">
        <v>808</v>
      </c>
      <c r="E278" s="1" t="e">
        <f t="shared" ref="E278:E281" ca="1" si="100">INDIRECT("'"&amp;A278&amp;"'!"&amp;D278)</f>
        <v>#REF!</v>
      </c>
      <c r="F278" s="1" t="s">
        <v>809</v>
      </c>
      <c r="G278" s="2" t="e">
        <f t="shared" ref="G278:G281" ca="1" si="101">INDIRECT("'"&amp;A278&amp;"'!"&amp;F278)</f>
        <v>#REF!</v>
      </c>
    </row>
    <row r="279" spans="1:7" x14ac:dyDescent="0.25">
      <c r="A279" s="1" t="s">
        <v>774</v>
      </c>
      <c r="B279" s="1" t="s">
        <v>810</v>
      </c>
      <c r="C279" s="1" t="e">
        <f t="shared" ca="1" si="99"/>
        <v>#REF!</v>
      </c>
      <c r="D279" s="1" t="s">
        <v>811</v>
      </c>
      <c r="E279" s="1" t="e">
        <f t="shared" ca="1" si="100"/>
        <v>#REF!</v>
      </c>
      <c r="F279" s="1" t="s">
        <v>812</v>
      </c>
      <c r="G279" s="2" t="e">
        <f t="shared" ca="1" si="101"/>
        <v>#REF!</v>
      </c>
    </row>
    <row r="280" spans="1:7" x14ac:dyDescent="0.25">
      <c r="A280" s="1" t="s">
        <v>774</v>
      </c>
      <c r="B280" s="1" t="s">
        <v>813</v>
      </c>
      <c r="C280" s="1" t="e">
        <f t="shared" ca="1" si="99"/>
        <v>#REF!</v>
      </c>
      <c r="D280" s="1" t="s">
        <v>814</v>
      </c>
      <c r="E280" s="1" t="e">
        <f t="shared" ca="1" si="100"/>
        <v>#REF!</v>
      </c>
      <c r="F280" s="1" t="s">
        <v>815</v>
      </c>
      <c r="G280" s="2" t="e">
        <f t="shared" ca="1" si="101"/>
        <v>#REF!</v>
      </c>
    </row>
    <row r="281" spans="1:7" x14ac:dyDescent="0.25">
      <c r="A281" s="1" t="s">
        <v>774</v>
      </c>
      <c r="B281" s="1" t="s">
        <v>816</v>
      </c>
      <c r="C281" s="1" t="e">
        <f t="shared" ca="1" si="99"/>
        <v>#REF!</v>
      </c>
      <c r="D281" s="1" t="s">
        <v>817</v>
      </c>
      <c r="E281" s="1" t="e">
        <f t="shared" ca="1" si="100"/>
        <v>#REF!</v>
      </c>
      <c r="F281" s="1" t="s">
        <v>818</v>
      </c>
      <c r="G281" s="2" t="e">
        <f t="shared" ca="1" si="101"/>
        <v>#REF!</v>
      </c>
    </row>
    <row r="282" spans="1:7" x14ac:dyDescent="0.25">
      <c r="C282" t="s">
        <v>819</v>
      </c>
    </row>
    <row r="283" spans="1:7" x14ac:dyDescent="0.25">
      <c r="C283" t="s">
        <v>820</v>
      </c>
    </row>
    <row r="284" spans="1:7" x14ac:dyDescent="0.25">
      <c r="A284" s="1" t="s">
        <v>821</v>
      </c>
      <c r="B284" s="1" t="s">
        <v>822</v>
      </c>
      <c r="C284" t="s">
        <v>823</v>
      </c>
      <c r="D284" s="1" t="s">
        <v>824</v>
      </c>
      <c r="E284" s="1" t="e">
        <f t="shared" ref="E284:E293" ca="1" si="102">INDIRECT("'"&amp;A284&amp;"'!"&amp;D284)</f>
        <v>#REF!</v>
      </c>
      <c r="F284" s="1" t="s">
        <v>825</v>
      </c>
      <c r="G284" s="2" t="e">
        <f t="shared" ref="G284:G293" ca="1" si="103">INDIRECT("'"&amp;A284&amp;"'!"&amp;F284)</f>
        <v>#REF!</v>
      </c>
    </row>
    <row r="285" spans="1:7" x14ac:dyDescent="0.25">
      <c r="C285" t="s">
        <v>826</v>
      </c>
    </row>
    <row r="286" spans="1:7" x14ac:dyDescent="0.25">
      <c r="A286" s="1" t="s">
        <v>821</v>
      </c>
      <c r="B286" s="1" t="s">
        <v>827</v>
      </c>
      <c r="C286" t="s">
        <v>828</v>
      </c>
      <c r="D286" s="1" t="s">
        <v>829</v>
      </c>
      <c r="E286" s="1" t="e">
        <f t="shared" ca="1" si="102"/>
        <v>#REF!</v>
      </c>
      <c r="F286" s="1" t="s">
        <v>830</v>
      </c>
      <c r="G286" s="2" t="e">
        <f t="shared" ca="1" si="103"/>
        <v>#REF!</v>
      </c>
    </row>
    <row r="287" spans="1:7" x14ac:dyDescent="0.25">
      <c r="A287" s="1" t="s">
        <v>821</v>
      </c>
      <c r="B287" s="1" t="s">
        <v>831</v>
      </c>
      <c r="C287" t="s">
        <v>832</v>
      </c>
      <c r="D287" s="1" t="s">
        <v>833</v>
      </c>
      <c r="E287" s="1" t="e">
        <f t="shared" ca="1" si="102"/>
        <v>#REF!</v>
      </c>
      <c r="F287" s="1" t="s">
        <v>834</v>
      </c>
      <c r="G287" s="2" t="e">
        <f t="shared" ca="1" si="103"/>
        <v>#REF!</v>
      </c>
    </row>
    <row r="288" spans="1:7" x14ac:dyDescent="0.25">
      <c r="C288" t="s">
        <v>835</v>
      </c>
    </row>
    <row r="289" spans="1:7" x14ac:dyDescent="0.25">
      <c r="A289" s="1" t="s">
        <v>821</v>
      </c>
      <c r="B289" s="1" t="s">
        <v>836</v>
      </c>
      <c r="C289" t="s">
        <v>837</v>
      </c>
      <c r="D289" s="1" t="s">
        <v>838</v>
      </c>
      <c r="E289" s="1" t="e">
        <f t="shared" ca="1" si="102"/>
        <v>#REF!</v>
      </c>
      <c r="F289" s="1" t="s">
        <v>839</v>
      </c>
      <c r="G289" s="2" t="e">
        <f t="shared" ca="1" si="103"/>
        <v>#REF!</v>
      </c>
    </row>
    <row r="290" spans="1:7" x14ac:dyDescent="0.25">
      <c r="C290" t="s">
        <v>840</v>
      </c>
    </row>
    <row r="291" spans="1:7" x14ac:dyDescent="0.25">
      <c r="A291" s="1" t="s">
        <v>821</v>
      </c>
      <c r="B291" s="1" t="s">
        <v>841</v>
      </c>
      <c r="C291" t="s">
        <v>842</v>
      </c>
      <c r="D291" s="1" t="s">
        <v>843</v>
      </c>
      <c r="E291" s="1" t="e">
        <f t="shared" ca="1" si="102"/>
        <v>#REF!</v>
      </c>
      <c r="F291" s="1" t="s">
        <v>844</v>
      </c>
      <c r="G291" s="2" t="e">
        <f t="shared" ca="1" si="103"/>
        <v>#REF!</v>
      </c>
    </row>
    <row r="292" spans="1:7" x14ac:dyDescent="0.25">
      <c r="C292" t="s">
        <v>845</v>
      </c>
    </row>
    <row r="293" spans="1:7" x14ac:dyDescent="0.25">
      <c r="A293" s="1" t="s">
        <v>821</v>
      </c>
      <c r="B293" s="1" t="s">
        <v>846</v>
      </c>
      <c r="C293" t="s">
        <v>847</v>
      </c>
      <c r="D293" s="1" t="s">
        <v>848</v>
      </c>
      <c r="E293" s="1" t="e">
        <f t="shared" ca="1" si="102"/>
        <v>#REF!</v>
      </c>
      <c r="F293" s="1" t="s">
        <v>849</v>
      </c>
      <c r="G293" s="2" t="e">
        <f t="shared" ca="1" si="103"/>
        <v>#REF!</v>
      </c>
    </row>
  </sheetData>
  <autoFilter ref="A1:G281" xr:uid="{00000000-0009-0000-0000-00001D000000}"/>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AED3CACDC0BC74CAABE8BBD0CEE7C22" ma:contentTypeVersion="12" ma:contentTypeDescription="Create a new document." ma:contentTypeScope="" ma:versionID="c73a640797d91ca39d32f3935dab97be">
  <xsd:schema xmlns:xsd="http://www.w3.org/2001/XMLSchema" xmlns:xs="http://www.w3.org/2001/XMLSchema" xmlns:p="http://schemas.microsoft.com/office/2006/metadata/properties" xmlns:ns2="41f01b2f-8eed-41a0-9b20-d69fcfc38c74" xmlns:ns3="444f05b2-6a72-4038-b1b1-c96681acec83" targetNamespace="http://schemas.microsoft.com/office/2006/metadata/properties" ma:root="true" ma:fieldsID="af83164720fcf7986a47d789057c4169" ns2:_="" ns3:_="">
    <xsd:import namespace="41f01b2f-8eed-41a0-9b20-d69fcfc38c74"/>
    <xsd:import namespace="444f05b2-6a72-4038-b1b1-c96681acec8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DateTaken" minOccurs="0"/>
                <xsd:element ref="ns2:MediaLengthInSeconds" minOccurs="0"/>
                <xsd:element ref="ns2:MediaServiceSearchPropertie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f01b2f-8eed-41a0-9b20-d69fcfc38c7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44f05b2-6a72-4038-b1b1-c96681acec8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A3AF37B-B403-42AC-800B-0293597A17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f01b2f-8eed-41a0-9b20-d69fcfc38c74"/>
    <ds:schemaRef ds:uri="444f05b2-6a72-4038-b1b1-c96681acec8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393BF22-B54B-4ABA-9141-ACC44D410A0B}">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BB530F11-595B-4516-886A-734286B679C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150</vt:i4>
      </vt:variant>
    </vt:vector>
  </HeadingPairs>
  <TitlesOfParts>
    <vt:vector size="159" baseType="lpstr">
      <vt:lpstr>How to use this tool</vt:lpstr>
      <vt:lpstr>Governance</vt:lpstr>
      <vt:lpstr>Gov-EL</vt:lpstr>
      <vt:lpstr>Gov-TL</vt:lpstr>
      <vt:lpstr>Partnering</vt:lpstr>
      <vt:lpstr>Part-EL</vt:lpstr>
      <vt:lpstr>Part-TL</vt:lpstr>
      <vt:lpstr>Overview of progress</vt:lpstr>
      <vt:lpstr>Reference sheet</vt:lpstr>
      <vt:lpstr>Governance!A1.01</vt:lpstr>
      <vt:lpstr>Governance!A1.03</vt:lpstr>
      <vt:lpstr>Governance!A1.04</vt:lpstr>
      <vt:lpstr>Governance!A1.05</vt:lpstr>
      <vt:lpstr>Governance!A1.06</vt:lpstr>
      <vt:lpstr>Governance!A1.07</vt:lpstr>
      <vt:lpstr>Governance!A1.08</vt:lpstr>
      <vt:lpstr>Governance!A1.09</vt:lpstr>
      <vt:lpstr>Governance!A1.10</vt:lpstr>
      <vt:lpstr>Governance!A1.11</vt:lpstr>
      <vt:lpstr>Governance!A1.12</vt:lpstr>
      <vt:lpstr>Governance!A1.13</vt:lpstr>
      <vt:lpstr>Governance!A1.14</vt:lpstr>
      <vt:lpstr>Governance!A1.15</vt:lpstr>
      <vt:lpstr>Governance!A1.16</vt:lpstr>
      <vt:lpstr>Governance!A1.20</vt:lpstr>
      <vt:lpstr>Governance!A1.29</vt:lpstr>
      <vt:lpstr>Governance!A1.33</vt:lpstr>
      <vt:lpstr>Partnering!A2.01</vt:lpstr>
      <vt:lpstr>Partnering!A2.02</vt:lpstr>
      <vt:lpstr>Partnering!A2.03</vt:lpstr>
      <vt:lpstr>Partnering!A2.04</vt:lpstr>
      <vt:lpstr>Partnering!A2.05</vt:lpstr>
      <vt:lpstr>Partnering!A2.08</vt:lpstr>
      <vt:lpstr>Partnering!A2.09</vt:lpstr>
      <vt:lpstr>Partnering!A2.10</vt:lpstr>
      <vt:lpstr>Partnering!A2.14</vt:lpstr>
      <vt:lpstr>'Gov-EL'!E1.01</vt:lpstr>
      <vt:lpstr>'Gov-EL'!E1.03</vt:lpstr>
      <vt:lpstr>'Gov-EL'!E1.04</vt:lpstr>
      <vt:lpstr>'Gov-EL'!E1.05</vt:lpstr>
      <vt:lpstr>'Gov-EL'!E1.06</vt:lpstr>
      <vt:lpstr>'Gov-EL'!E1.07</vt:lpstr>
      <vt:lpstr>'Gov-EL'!E1.08</vt:lpstr>
      <vt:lpstr>'Gov-EL'!E1.09</vt:lpstr>
      <vt:lpstr>'Gov-EL'!E1.10</vt:lpstr>
      <vt:lpstr>'Gov-EL'!E1.11</vt:lpstr>
      <vt:lpstr>'Gov-EL'!E1.12</vt:lpstr>
      <vt:lpstr>'Gov-EL'!E1.13</vt:lpstr>
      <vt:lpstr>'Gov-EL'!E1.14</vt:lpstr>
      <vt:lpstr>'Gov-EL'!E1.15</vt:lpstr>
      <vt:lpstr>'Gov-EL'!E1.16</vt:lpstr>
      <vt:lpstr>'Gov-EL'!E1.20</vt:lpstr>
      <vt:lpstr>'Gov-EL'!E1.29</vt:lpstr>
      <vt:lpstr>'Gov-EL'!E1.33</vt:lpstr>
      <vt:lpstr>'Part-EL'!E2.01</vt:lpstr>
      <vt:lpstr>'Part-EL'!E2.02</vt:lpstr>
      <vt:lpstr>'Part-EL'!E2.03</vt:lpstr>
      <vt:lpstr>'Part-EL'!E2.04</vt:lpstr>
      <vt:lpstr>'Part-EL'!E2.05</vt:lpstr>
      <vt:lpstr>'Part-EL'!E2.08</vt:lpstr>
      <vt:lpstr>'Part-EL'!E2.09</vt:lpstr>
      <vt:lpstr>'Part-EL'!E2.10</vt:lpstr>
      <vt:lpstr>'Part-EL'!E2.14</vt:lpstr>
      <vt:lpstr>EndDate</vt:lpstr>
      <vt:lpstr>'Overview of progress'!O.1</vt:lpstr>
      <vt:lpstr>'Overview of progress'!O.2</vt:lpstr>
      <vt:lpstr>Governance!P1.01</vt:lpstr>
      <vt:lpstr>Governance!P1.03</vt:lpstr>
      <vt:lpstr>Governance!P1.04</vt:lpstr>
      <vt:lpstr>Governance!P1.05</vt:lpstr>
      <vt:lpstr>Governance!P1.06</vt:lpstr>
      <vt:lpstr>Governance!P1.07</vt:lpstr>
      <vt:lpstr>Governance!P1.08</vt:lpstr>
      <vt:lpstr>Governance!P1.09</vt:lpstr>
      <vt:lpstr>Governance!P1.10</vt:lpstr>
      <vt:lpstr>Governance!P1.11</vt:lpstr>
      <vt:lpstr>Governance!P1.12</vt:lpstr>
      <vt:lpstr>Governance!P1.13</vt:lpstr>
      <vt:lpstr>Governance!P1.14</vt:lpstr>
      <vt:lpstr>Governance!P1.15</vt:lpstr>
      <vt:lpstr>Governance!P1.16</vt:lpstr>
      <vt:lpstr>Governance!P1.20</vt:lpstr>
      <vt:lpstr>Governance!P1.29</vt:lpstr>
      <vt:lpstr>Governance!P1.33</vt:lpstr>
      <vt:lpstr>Partnering!P2.01</vt:lpstr>
      <vt:lpstr>Partnering!P2.02</vt:lpstr>
      <vt:lpstr>Partnering!P2.03</vt:lpstr>
      <vt:lpstr>Partnering!P2.04</vt:lpstr>
      <vt:lpstr>Partnering!P2.05</vt:lpstr>
      <vt:lpstr>Partnering!P2.08</vt:lpstr>
      <vt:lpstr>Partnering!P2.09</vt:lpstr>
      <vt:lpstr>Partnering!P2.10</vt:lpstr>
      <vt:lpstr>Partnering!P2.14</vt:lpstr>
      <vt:lpstr>'Gov-EL'!Print_Area</vt:lpstr>
      <vt:lpstr>'Gov-TL'!Print_Area</vt:lpstr>
      <vt:lpstr>'How to use this tool'!Print_Area</vt:lpstr>
      <vt:lpstr>'Part-EL'!Print_Area</vt:lpstr>
      <vt:lpstr>'Part-TL'!Print_Area</vt:lpstr>
      <vt:lpstr>'Gov-EL'!Print_Titles</vt:lpstr>
      <vt:lpstr>Governance!Print_Titles</vt:lpstr>
      <vt:lpstr>'Gov-TL'!Print_Titles</vt:lpstr>
      <vt:lpstr>'Part-EL'!Print_Titles</vt:lpstr>
      <vt:lpstr>Partnering!Print_Titles</vt:lpstr>
      <vt:lpstr>'Part-TL'!Print_Titles</vt:lpstr>
      <vt:lpstr>Governance!R1.01</vt:lpstr>
      <vt:lpstr>Governance!R1.03</vt:lpstr>
      <vt:lpstr>Governance!R1.04</vt:lpstr>
      <vt:lpstr>Governance!R1.05</vt:lpstr>
      <vt:lpstr>Governance!R1.06</vt:lpstr>
      <vt:lpstr>Governance!R1.07</vt:lpstr>
      <vt:lpstr>Governance!R1.08</vt:lpstr>
      <vt:lpstr>Governance!R1.09</vt:lpstr>
      <vt:lpstr>Governance!R1.10</vt:lpstr>
      <vt:lpstr>Governance!R1.11</vt:lpstr>
      <vt:lpstr>Governance!R1.12</vt:lpstr>
      <vt:lpstr>Governance!R1.13</vt:lpstr>
      <vt:lpstr>Governance!R1.14</vt:lpstr>
      <vt:lpstr>Governance!R1.15</vt:lpstr>
      <vt:lpstr>Governance!R1.16</vt:lpstr>
      <vt:lpstr>Governance!R1.20</vt:lpstr>
      <vt:lpstr>Governance!R1.29</vt:lpstr>
      <vt:lpstr>Governance!R1.33</vt:lpstr>
      <vt:lpstr>Partnering!R2.01</vt:lpstr>
      <vt:lpstr>Partnering!R2.02</vt:lpstr>
      <vt:lpstr>Partnering!R2.03</vt:lpstr>
      <vt:lpstr>Partnering!R2.04</vt:lpstr>
      <vt:lpstr>Partnering!R2.05</vt:lpstr>
      <vt:lpstr>Partnering!R2.08</vt:lpstr>
      <vt:lpstr>Partnering!R2.09</vt:lpstr>
      <vt:lpstr>Partnering!R2.10</vt:lpstr>
      <vt:lpstr>Partnering!R2.14</vt:lpstr>
      <vt:lpstr>StartDate</vt:lpstr>
      <vt:lpstr>'Gov-TL'!T1.01</vt:lpstr>
      <vt:lpstr>'Gov-TL'!T1.03</vt:lpstr>
      <vt:lpstr>'Gov-TL'!T1.04</vt:lpstr>
      <vt:lpstr>'Gov-TL'!T1.05</vt:lpstr>
      <vt:lpstr>'Gov-TL'!T1.06</vt:lpstr>
      <vt:lpstr>'Gov-TL'!T1.07</vt:lpstr>
      <vt:lpstr>'Gov-TL'!T1.08</vt:lpstr>
      <vt:lpstr>'Gov-TL'!T1.09</vt:lpstr>
      <vt:lpstr>'Gov-TL'!T1.10</vt:lpstr>
      <vt:lpstr>'Gov-TL'!T1.11</vt:lpstr>
      <vt:lpstr>'Gov-TL'!T1.12</vt:lpstr>
      <vt:lpstr>'Gov-TL'!T1.13</vt:lpstr>
      <vt:lpstr>'Gov-TL'!T1.14</vt:lpstr>
      <vt:lpstr>'Gov-TL'!T1.15</vt:lpstr>
      <vt:lpstr>'Gov-TL'!T1.16</vt:lpstr>
      <vt:lpstr>'Gov-TL'!T1.20</vt:lpstr>
      <vt:lpstr>'Gov-TL'!T1.29</vt:lpstr>
      <vt:lpstr>'Gov-TL'!T1.33</vt:lpstr>
      <vt:lpstr>'Part-TL'!T2.01</vt:lpstr>
      <vt:lpstr>'Part-TL'!T2.02</vt:lpstr>
      <vt:lpstr>'Part-TL'!T2.03</vt:lpstr>
      <vt:lpstr>'Part-TL'!T2.04</vt:lpstr>
      <vt:lpstr>'Part-TL'!T2.05</vt:lpstr>
      <vt:lpstr>'Part-TL'!T2.08</vt:lpstr>
      <vt:lpstr>'Part-TL'!T2.09</vt:lpstr>
      <vt:lpstr>'Part-TL'!T2.10</vt:lpstr>
      <vt:lpstr>'Part-TL'!T2.14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National Clinical Trials Governance Framework – Self-assessment tool</dc:title>
  <dc:subject>clinical trials</dc:subject>
  <dc:creator/>
  <cp:keywords>Running clinical trials, Clinical, </cp:keywords>
  <dc:description/>
  <cp:lastModifiedBy/>
  <cp:revision/>
  <dcterms:created xsi:type="dcterms:W3CDTF">2018-04-03T23:49:55Z</dcterms:created>
  <dcterms:modified xsi:type="dcterms:W3CDTF">2025-06-03T01:03:16Z</dcterms:modified>
  <cp:category/>
  <cp:contentStatus/>
</cp:coreProperties>
</file>